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Sarah.Clausius\Desktop\"/>
    </mc:Choice>
  </mc:AlternateContent>
  <xr:revisionPtr revIDLastSave="0" documentId="13_ncr:1_{F973AB58-C6E3-42CE-9AAD-C26E5F332D22}" xr6:coauthVersionLast="47" xr6:coauthVersionMax="47" xr10:uidLastSave="{00000000-0000-0000-0000-000000000000}"/>
  <bookViews>
    <workbookView xWindow="-120" yWindow="-120" windowWidth="29040" windowHeight="15720" activeTab="1" xr2:uid="{B93A80E9-440F-4ACB-8243-9925BC3DB4BF}"/>
  </bookViews>
  <sheets>
    <sheet name="Instructions" sheetId="4" r:id="rId1"/>
    <sheet name="Calculator" sheetId="1" r:id="rId2"/>
    <sheet name="Municipal Inputs" sheetId="2" state="hidden" r:id="rId3"/>
    <sheet name="Purchase Price Calculator updat" sheetId="3" state="hidden" r:id="rId4"/>
  </sheets>
  <definedNames>
    <definedName name="ExternalData_1" localSheetId="3" hidden="1">'Purchase Price Calculator updat'!$A$1:$B$740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C13" i="1"/>
  <c r="E15" i="1" s="1"/>
  <c r="J12" i="1" l="1"/>
  <c r="I12" i="1"/>
  <c r="H12" i="1"/>
  <c r="G12" i="1"/>
  <c r="F12" i="1"/>
  <c r="J11" i="1"/>
  <c r="I11" i="1"/>
  <c r="H11" i="1"/>
  <c r="G11" i="1"/>
  <c r="F11" i="1"/>
  <c r="J10" i="1"/>
  <c r="I10" i="1"/>
  <c r="H10" i="1"/>
  <c r="G10" i="1"/>
  <c r="F10" i="1"/>
  <c r="J9" i="1"/>
  <c r="I9" i="1"/>
  <c r="H9" i="1"/>
  <c r="G9" i="1"/>
  <c r="F9" i="1"/>
  <c r="J8" i="1"/>
  <c r="I8" i="1"/>
  <c r="H8" i="1"/>
  <c r="G8" i="1"/>
  <c r="F8" i="1"/>
  <c r="C11" i="1"/>
  <c r="C33" i="1" l="1"/>
  <c r="C25" i="1" s="1"/>
  <c r="C15" i="1" l="1"/>
  <c r="C27" i="1"/>
  <c r="C29" i="1"/>
  <c r="C3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5CA3CCF-66B0-4FFE-A983-8D3B0CF12592}" keepAlive="1" name="Query - Purchase Price Calculator update 6-6-2025" description="Connection to the 'Purchase Price Calculator update 6-6-2025' query in the workbook." type="5" refreshedVersion="8" background="1" saveData="1">
    <dbPr connection="Provider=Microsoft.Mashup.OleDb.1;Data Source=$Workbook$;Location=&quot;Purchase Price Calculator update 6-6-2025&quot;;Extended Properties=&quot;&quot;" command="SELECT * FROM [Purchase Price Calculator update 6-6-2025]"/>
  </connection>
</connections>
</file>

<file path=xl/sharedStrings.xml><?xml version="1.0" encoding="utf-8"?>
<sst xmlns="http://schemas.openxmlformats.org/spreadsheetml/2006/main" count="1520" uniqueCount="363">
  <si>
    <t>Column1.1</t>
  </si>
  <si>
    <t>Column1.2</t>
  </si>
  <si>
    <t>{</t>
  </si>
  <si>
    <t xml:space="preserve">  towns</t>
  </si>
  <si>
    <t xml:space="preserve"> [</t>
  </si>
  <si>
    <t xml:space="preserve">      {</t>
  </si>
  <si>
    <t xml:space="preserve">          town</t>
  </si>
  <si>
    <t xml:space="preserve"> Barrington,</t>
  </si>
  <si>
    <t xml:space="preserve">          taxRate</t>
  </si>
  <si>
    <t xml:space="preserve"> 0.01475,</t>
  </si>
  <si>
    <t xml:space="preserve">          hazard</t>
  </si>
  <si>
    <t xml:space="preserve"> 173.22,</t>
  </si>
  <si>
    <t xml:space="preserve">          homestead</t>
  </si>
  <si>
    <t xml:space="preserve"> 0,</t>
  </si>
  <si>
    <t xml:space="preserve">          homesteadFlat</t>
  </si>
  <si>
    <t xml:space="preserve"> 0</t>
  </si>
  <si>
    <t xml:space="preserve">      },</t>
  </si>
  <si>
    <t xml:space="preserve"> Bristol,</t>
  </si>
  <si>
    <t xml:space="preserve"> 0.01382,</t>
  </si>
  <si>
    <t xml:space="preserve"> 214.37,</t>
  </si>
  <si>
    <t xml:space="preserve"> Burrillville,</t>
  </si>
  <si>
    <t xml:space="preserve"> 0.01498,</t>
  </si>
  <si>
    <t xml:space="preserve"> 197.93,</t>
  </si>
  <si>
    <t xml:space="preserve"> Central Falls,</t>
  </si>
  <si>
    <t xml:space="preserve"> 0.01881,</t>
  </si>
  <si>
    <t xml:space="preserve"> 232.74,</t>
  </si>
  <si>
    <t xml:space="preserve"> 0.1819,</t>
  </si>
  <si>
    <t xml:space="preserve"> Charlestown,</t>
  </si>
  <si>
    <t xml:space="preserve"> 0.00578,</t>
  </si>
  <si>
    <t xml:space="preserve"> 225.31,</t>
  </si>
  <si>
    <t xml:space="preserve"> Coventry,</t>
  </si>
  <si>
    <t xml:space="preserve"> 0.01584,</t>
  </si>
  <si>
    <t xml:space="preserve"> 177.77,</t>
  </si>
  <si>
    <t xml:space="preserve"> Cranston,</t>
  </si>
  <si>
    <t xml:space="preserve"> 0.01361,</t>
  </si>
  <si>
    <t xml:space="preserve"> 195.32,</t>
  </si>
  <si>
    <t xml:space="preserve"> Cumberland,</t>
  </si>
  <si>
    <t xml:space="preserve"> 0.01195,</t>
  </si>
  <si>
    <t xml:space="preserve"> 181.90,</t>
  </si>
  <si>
    <t xml:space="preserve"> East Greenwich,</t>
  </si>
  <si>
    <t xml:space="preserve"> 0.01473,</t>
  </si>
  <si>
    <t xml:space="preserve"> 199.40,</t>
  </si>
  <si>
    <t xml:space="preserve"> East Providence,</t>
  </si>
  <si>
    <t xml:space="preserve"> 0.01533,</t>
  </si>
  <si>
    <t xml:space="preserve"> 184.08,</t>
  </si>
  <si>
    <t xml:space="preserve"> 0.14,</t>
  </si>
  <si>
    <t xml:space="preserve"> Exeter,</t>
  </si>
  <si>
    <t xml:space="preserve"> 0.01149,</t>
  </si>
  <si>
    <t xml:space="preserve"> 202.23,</t>
  </si>
  <si>
    <t xml:space="preserve"> Foster,   </t>
  </si>
  <si>
    <t xml:space="preserve"> 0.02083,</t>
  </si>
  <si>
    <t xml:space="preserve"> 211.30,</t>
  </si>
  <si>
    <t xml:space="preserve"> Glocester,</t>
  </si>
  <si>
    <t xml:space="preserve"> 0.01386,</t>
  </si>
  <si>
    <t xml:space="preserve"> 177.60,</t>
  </si>
  <si>
    <t xml:space="preserve"> Hopkinton,</t>
  </si>
  <si>
    <t xml:space="preserve"> 0.01506,</t>
  </si>
  <si>
    <t xml:space="preserve"> 181.81,</t>
  </si>
  <si>
    <t xml:space="preserve"> Jamestown,</t>
  </si>
  <si>
    <t xml:space="preserve"> 0.00717,</t>
  </si>
  <si>
    <t xml:space="preserve"> 365.29,</t>
  </si>
  <si>
    <t xml:space="preserve"> Johnston,</t>
  </si>
  <si>
    <t xml:space="preserve"> 0.01530,</t>
  </si>
  <si>
    <t xml:space="preserve"> 183.72,</t>
  </si>
  <si>
    <t xml:space="preserve"> 0.2,</t>
  </si>
  <si>
    <t xml:space="preserve"> Lincoln,</t>
  </si>
  <si>
    <t xml:space="preserve"> 0.01735,</t>
  </si>
  <si>
    <t xml:space="preserve"> 192.90,</t>
  </si>
  <si>
    <t xml:space="preserve"> 0.35,</t>
  </si>
  <si>
    <t xml:space="preserve"> Little Compton,</t>
  </si>
  <si>
    <t xml:space="preserve"> 0.00508,</t>
  </si>
  <si>
    <t xml:space="preserve"> 178.35,</t>
  </si>
  <si>
    <t xml:space="preserve"> Middletown,</t>
  </si>
  <si>
    <t xml:space="preserve"> 0.00866,</t>
  </si>
  <si>
    <t xml:space="preserve"> 208.94,</t>
  </si>
  <si>
    <t xml:space="preserve"> Narragansett,</t>
  </si>
  <si>
    <t xml:space="preserve"> 0.00655,</t>
  </si>
  <si>
    <t xml:space="preserve"> 214.67,</t>
  </si>
  <si>
    <t xml:space="preserve"> 0.1,</t>
  </si>
  <si>
    <t xml:space="preserve"> New Shoreham,</t>
  </si>
  <si>
    <t xml:space="preserve"> 0.00552,</t>
  </si>
  <si>
    <t xml:space="preserve"> 194.70,</t>
  </si>
  <si>
    <t xml:space="preserve">      },  </t>
  </si>
  <si>
    <t xml:space="preserve"> Newport,</t>
  </si>
  <si>
    <t xml:space="preserve"> 0.00822,</t>
  </si>
  <si>
    <t xml:space="preserve"> 206.99,</t>
  </si>
  <si>
    <t xml:space="preserve"> North Kingstown,</t>
  </si>
  <si>
    <t xml:space="preserve"> 0.01434,</t>
  </si>
  <si>
    <t xml:space="preserve"> 190.71,</t>
  </si>
  <si>
    <t xml:space="preserve"> 0.05,</t>
  </si>
  <si>
    <t xml:space="preserve"> North Providence,</t>
  </si>
  <si>
    <t xml:space="preserve"> 0.01661,</t>
  </si>
  <si>
    <t xml:space="preserve"> 175.15,</t>
  </si>
  <si>
    <t xml:space="preserve"> North Smithfield,</t>
  </si>
  <si>
    <t xml:space="preserve"> 0.01477,</t>
  </si>
  <si>
    <t xml:space="preserve"> 195.87,</t>
  </si>
  <si>
    <t xml:space="preserve"> Pawtucket,</t>
  </si>
  <si>
    <t xml:space="preserve"> 0.01234,</t>
  </si>
  <si>
    <t xml:space="preserve"> 202.36,</t>
  </si>
  <si>
    <t xml:space="preserve"> Portsmouth,</t>
  </si>
  <si>
    <t xml:space="preserve"> 0.01318,</t>
  </si>
  <si>
    <t xml:space="preserve"> 194.31,</t>
  </si>
  <si>
    <t xml:space="preserve"> Providence,</t>
  </si>
  <si>
    <t xml:space="preserve"> 0.01835,</t>
  </si>
  <si>
    <t xml:space="preserve"> 218.53,</t>
  </si>
  <si>
    <t xml:space="preserve"> 0.43,</t>
  </si>
  <si>
    <t xml:space="preserve"> Richmond,</t>
  </si>
  <si>
    <t xml:space="preserve"> 0.01467,</t>
  </si>
  <si>
    <t xml:space="preserve"> 178.65,</t>
  </si>
  <si>
    <t xml:space="preserve"> Scituate,</t>
  </si>
  <si>
    <t xml:space="preserve"> 0.01732,</t>
  </si>
  <si>
    <t xml:space="preserve"> 189.74,</t>
  </si>
  <si>
    <t xml:space="preserve"> Smithfield,</t>
  </si>
  <si>
    <t xml:space="preserve"> 0.01444,</t>
  </si>
  <si>
    <t xml:space="preserve"> 191.09,</t>
  </si>
  <si>
    <t xml:space="preserve"> South Kingstown,</t>
  </si>
  <si>
    <t xml:space="preserve"> 0.01105,</t>
  </si>
  <si>
    <t xml:space="preserve"> 195.92,</t>
  </si>
  <si>
    <t xml:space="preserve"> Tiverton,</t>
  </si>
  <si>
    <t xml:space="preserve"> 201.04,</t>
  </si>
  <si>
    <t xml:space="preserve"> Warren,</t>
  </si>
  <si>
    <t xml:space="preserve"> 192.37,</t>
  </si>
  <si>
    <t xml:space="preserve"> Warwick,</t>
  </si>
  <si>
    <t xml:space="preserve"> 0.01447,</t>
  </si>
  <si>
    <t xml:space="preserve"> 187.67,</t>
  </si>
  <si>
    <t xml:space="preserve"> West Greenwich,</t>
  </si>
  <si>
    <t xml:space="preserve"> 0.01600,</t>
  </si>
  <si>
    <t xml:space="preserve"> 189.39,</t>
  </si>
  <si>
    <t xml:space="preserve"> 0.29,</t>
  </si>
  <si>
    <t xml:space="preserve"> West Warwick,</t>
  </si>
  <si>
    <t xml:space="preserve"> 0.01869,</t>
  </si>
  <si>
    <t xml:space="preserve"> 187.92,</t>
  </si>
  <si>
    <t xml:space="preserve"> Westerly,</t>
  </si>
  <si>
    <t xml:space="preserve"> 0.00981,</t>
  </si>
  <si>
    <t xml:space="preserve"> 206.58,</t>
  </si>
  <si>
    <t xml:space="preserve"> Woonsocket,</t>
  </si>
  <si>
    <t xml:space="preserve"> 0.01454,</t>
  </si>
  <si>
    <t xml:space="preserve"> 207.21,</t>
  </si>
  <si>
    <t xml:space="preserve"> 0.45,</t>
  </si>
  <si>
    <t xml:space="preserve">      }</t>
  </si>
  <si>
    <t xml:space="preserve">  ],</t>
  </si>
  <si>
    <t xml:space="preserve">  incomeLimits</t>
  </si>
  <si>
    <t xml:space="preserve">          towns</t>
  </si>
  <si>
    <t xml:space="preserve">              New Shoreham</t>
  </si>
  <si>
    <t xml:space="preserve">          ],</t>
  </si>
  <si>
    <t xml:space="preserve">           percentage_60</t>
  </si>
  <si>
    <t xml:space="preserve">              {</t>
  </si>
  <si>
    <t xml:space="preserve">                  houseHold</t>
  </si>
  <si>
    <t xml:space="preserve"> 1,</t>
  </si>
  <si>
    <t xml:space="preserve">                  limit</t>
  </si>
  <si>
    <t xml:space="preserve"> 51960</t>
  </si>
  <si>
    <t xml:space="preserve">              },</t>
  </si>
  <si>
    <t xml:space="preserve"> 2,</t>
  </si>
  <si>
    <t xml:space="preserve"> 59400</t>
  </si>
  <si>
    <t xml:space="preserve"> 3,</t>
  </si>
  <si>
    <t xml:space="preserve"> 66840</t>
  </si>
  <si>
    <t xml:space="preserve">            {</t>
  </si>
  <si>
    <t xml:space="preserve">              houseHold</t>
  </si>
  <si>
    <t xml:space="preserve"> 4,</t>
  </si>
  <si>
    <t xml:space="preserve">              limit</t>
  </si>
  <si>
    <t xml:space="preserve"> 74220</t>
  </si>
  <si>
    <t xml:space="preserve">            },</t>
  </si>
  <si>
    <t xml:space="preserve"> 5,</t>
  </si>
  <si>
    <t xml:space="preserve"> 80160</t>
  </si>
  <si>
    <t xml:space="preserve">              }</t>
  </si>
  <si>
    <t xml:space="preserve">           percentage_80</t>
  </si>
  <si>
    <t xml:space="preserve"> 69300</t>
  </si>
  <si>
    <t xml:space="preserve"> 79200</t>
  </si>
  <si>
    <t xml:space="preserve"> 89100</t>
  </si>
  <si>
    <t xml:space="preserve"> 98950</t>
  </si>
  <si>
    <t xml:space="preserve"> 106900</t>
  </si>
  <si>
    <t xml:space="preserve">          percentage_100</t>
  </si>
  <si>
    <t xml:space="preserve"> 86590   </t>
  </si>
  <si>
    <t xml:space="preserve"> 98960</t>
  </si>
  <si>
    <t xml:space="preserve"> 111330</t>
  </si>
  <si>
    <t xml:space="preserve"> 123700</t>
  </si>
  <si>
    <t xml:space="preserve"> 133600</t>
  </si>
  <si>
    <t xml:space="preserve">          percentage_115</t>
  </si>
  <si>
    <t xml:space="preserve"> 99590 </t>
  </si>
  <si>
    <t xml:space="preserve"> 113850 </t>
  </si>
  <si>
    <t xml:space="preserve"> 128110 </t>
  </si>
  <si>
    <t xml:space="preserve"> 142260</t>
  </si>
  <si>
    <t xml:space="preserve"> 153640</t>
  </si>
  <si>
    <t xml:space="preserve">          percentage_120</t>
  </si>
  <si>
    <t xml:space="preserve"> 103920</t>
  </si>
  <si>
    <t xml:space="preserve"> 118800</t>
  </si>
  <si>
    <t xml:space="preserve"> 133680 </t>
  </si>
  <si>
    <t xml:space="preserve"> 148440</t>
  </si>
  <si>
    <t xml:space="preserve"> 160320</t>
  </si>
  <si>
    <t xml:space="preserve">          ]</t>
  </si>
  <si>
    <t xml:space="preserve">              Newport, Portsmouth, Middletown</t>
  </si>
  <si>
    <t xml:space="preserve">          percentage_60</t>
  </si>
  <si>
    <t xml:space="preserve"> 58620 </t>
  </si>
  <si>
    <t xml:space="preserve"> 66960 </t>
  </si>
  <si>
    <t xml:space="preserve"> 75360 </t>
  </si>
  <si>
    <t xml:space="preserve"> 83700</t>
  </si>
  <si>
    <t xml:space="preserve"> 90420</t>
  </si>
  <si>
    <t xml:space="preserve">          percentage_80</t>
  </si>
  <si>
    <t xml:space="preserve"> 72950 </t>
  </si>
  <si>
    <t xml:space="preserve"> 83400 </t>
  </si>
  <si>
    <t xml:space="preserve"> 93800 </t>
  </si>
  <si>
    <t xml:space="preserve"> 104200</t>
  </si>
  <si>
    <t xml:space="preserve"> 112550</t>
  </si>
  <si>
    <t xml:space="preserve"> 97650 </t>
  </si>
  <si>
    <t xml:space="preserve"> 111600 </t>
  </si>
  <si>
    <t xml:space="preserve"> 125550 </t>
  </si>
  <si>
    <t xml:space="preserve"> 139500</t>
  </si>
  <si>
    <t xml:space="preserve"> 150660</t>
  </si>
  <si>
    <t xml:space="preserve"> 112350 </t>
  </si>
  <si>
    <t xml:space="preserve"> 128340 </t>
  </si>
  <si>
    <t xml:space="preserve"> 144440 </t>
  </si>
  <si>
    <t xml:space="preserve"> 160430</t>
  </si>
  <si>
    <t xml:space="preserve"> 173310</t>
  </si>
  <si>
    <t xml:space="preserve">           percentage_120</t>
  </si>
  <si>
    <t xml:space="preserve"> 117240 </t>
  </si>
  <si>
    <t xml:space="preserve"> 133920 </t>
  </si>
  <si>
    <t xml:space="preserve"> 150720 </t>
  </si>
  <si>
    <t xml:space="preserve"> 167400</t>
  </si>
  <si>
    <t xml:space="preserve"> 180840</t>
  </si>
  <si>
    <t xml:space="preserve">              Hopkinton, Westerly</t>
  </si>
  <si>
    <t xml:space="preserve"> 133680</t>
  </si>
  <si>
    <t xml:space="preserve">              All</t>
  </si>
  <si>
    <t xml:space="preserve"> 48060 </t>
  </si>
  <si>
    <t xml:space="preserve"> 54900 </t>
  </si>
  <si>
    <t xml:space="preserve"> 61740 </t>
  </si>
  <si>
    <t xml:space="preserve"> 68580</t>
  </si>
  <si>
    <t xml:space="preserve"> 74100</t>
  </si>
  <si>
    <t xml:space="preserve"> 64050 </t>
  </si>
  <si>
    <t xml:space="preserve"> 73200 </t>
  </si>
  <si>
    <t xml:space="preserve"> 82350 </t>
  </si>
  <si>
    <t xml:space="preserve"> 91450</t>
  </si>
  <si>
    <t xml:space="preserve"> 98800</t>
  </si>
  <si>
    <t xml:space="preserve">         percentage_100</t>
  </si>
  <si>
    <t xml:space="preserve"> 80010 </t>
  </si>
  <si>
    <t xml:space="preserve"> 91440 </t>
  </si>
  <si>
    <t xml:space="preserve"> 102870 </t>
  </si>
  <si>
    <t xml:space="preserve">          {</t>
  </si>
  <si>
    <t xml:space="preserve">            houseHold</t>
  </si>
  <si>
    <t xml:space="preserve">            limit</t>
  </si>
  <si>
    <t xml:space="preserve"> 114300</t>
  </si>
  <si>
    <t xml:space="preserve">          },</t>
  </si>
  <si>
    <t xml:space="preserve"> 123450</t>
  </si>
  <si>
    <t xml:space="preserve"> 92120 </t>
  </si>
  <si>
    <t xml:space="preserve"> 105220 </t>
  </si>
  <si>
    <t xml:space="preserve"> 118330 </t>
  </si>
  <si>
    <t xml:space="preserve"> 131450</t>
  </si>
  <si>
    <t xml:space="preserve"> 142030</t>
  </si>
  <si>
    <t xml:space="preserve">         percentage_120</t>
  </si>
  <si>
    <t xml:space="preserve"> 96120 </t>
  </si>
  <si>
    <t xml:space="preserve"> 109800 </t>
  </si>
  <si>
    <t xml:space="preserve"> 123480 </t>
  </si>
  <si>
    <t xml:space="preserve"> 137160</t>
  </si>
  <si>
    <t xml:space="preserve"> 148200</t>
  </si>
  <si>
    <t xml:space="preserve">  ]</t>
  </si>
  <si>
    <t>}</t>
  </si>
  <si>
    <t>Municipality</t>
  </si>
  <si>
    <t>taxRate</t>
  </si>
  <si>
    <t>homestead</t>
  </si>
  <si>
    <t>hazard</t>
  </si>
  <si>
    <t>60% 1 Household Limit</t>
  </si>
  <si>
    <t>60% 2 Household Limit</t>
  </si>
  <si>
    <t>60% 3 Household Limit</t>
  </si>
  <si>
    <t>60% 4 Household Limit</t>
  </si>
  <si>
    <t>60% 5 Household Limit</t>
  </si>
  <si>
    <t>80% 1 Household Limit</t>
  </si>
  <si>
    <t>80% 2 Household Limit</t>
  </si>
  <si>
    <t>80% 3 Household Limit</t>
  </si>
  <si>
    <t>80% 4 Household Limit</t>
  </si>
  <si>
    <t>80% 5 Household Limit</t>
  </si>
  <si>
    <t>100% 1 Household Limit</t>
  </si>
  <si>
    <t>100% 2 Household Limit</t>
  </si>
  <si>
    <t>100% 3 Household Limit</t>
  </si>
  <si>
    <t>100% 4 Household Limit</t>
  </si>
  <si>
    <t>100% 5 Household Limit</t>
  </si>
  <si>
    <t>115% 1 Household Limit</t>
  </si>
  <si>
    <t>115% 2 Household Limit</t>
  </si>
  <si>
    <t>115% 3 Household Limit</t>
  </si>
  <si>
    <t>115% 4 Household Limit</t>
  </si>
  <si>
    <t>115% 5 Household Limit</t>
  </si>
  <si>
    <t>120% 1 Household Limit</t>
  </si>
  <si>
    <t>120% 2 Household Limit</t>
  </si>
  <si>
    <t>120% 3 Household Limit</t>
  </si>
  <si>
    <t>120% 4 Household Limit</t>
  </si>
  <si>
    <t>120% 5 Household Limit</t>
  </si>
  <si>
    <t>New Shoreham</t>
  </si>
  <si>
    <t xml:space="preserve"> Barrington</t>
  </si>
  <si>
    <t xml:space="preserve"> Bristol</t>
  </si>
  <si>
    <t xml:space="preserve"> Burrillville</t>
  </si>
  <si>
    <t xml:space="preserve"> Central Falls</t>
  </si>
  <si>
    <t xml:space="preserve"> Charlestown</t>
  </si>
  <si>
    <t xml:space="preserve"> Coventry</t>
  </si>
  <si>
    <t xml:space="preserve"> Cranston</t>
  </si>
  <si>
    <t xml:space="preserve"> Cumberland</t>
  </si>
  <si>
    <t xml:space="preserve"> East Greenwich</t>
  </si>
  <si>
    <t xml:space="preserve"> East Providence</t>
  </si>
  <si>
    <t xml:space="preserve"> Exeter</t>
  </si>
  <si>
    <t xml:space="preserve"> Glocester</t>
  </si>
  <si>
    <t xml:space="preserve"> Hopkinton</t>
  </si>
  <si>
    <t xml:space="preserve"> Foster</t>
  </si>
  <si>
    <t xml:space="preserve"> Jamestown</t>
  </si>
  <si>
    <t xml:space="preserve"> Johnston</t>
  </si>
  <si>
    <t xml:space="preserve"> Lincoln</t>
  </si>
  <si>
    <t xml:space="preserve"> Little Compton</t>
  </si>
  <si>
    <t xml:space="preserve"> Middletown</t>
  </si>
  <si>
    <t xml:space="preserve"> Narragansett</t>
  </si>
  <si>
    <t xml:space="preserve"> New Shoreham</t>
  </si>
  <si>
    <t xml:space="preserve"> Newport</t>
  </si>
  <si>
    <t xml:space="preserve"> North Kingstown</t>
  </si>
  <si>
    <t xml:space="preserve"> North Providence</t>
  </si>
  <si>
    <t xml:space="preserve"> North Smithfield</t>
  </si>
  <si>
    <t xml:space="preserve"> Pawtucket</t>
  </si>
  <si>
    <t xml:space="preserve"> Portsmouth</t>
  </si>
  <si>
    <t xml:space="preserve"> Providence</t>
  </si>
  <si>
    <t xml:space="preserve"> Richmond</t>
  </si>
  <si>
    <t xml:space="preserve"> Scituate</t>
  </si>
  <si>
    <t xml:space="preserve"> Smithfield</t>
  </si>
  <si>
    <t xml:space="preserve"> South Kingstown</t>
  </si>
  <si>
    <t xml:space="preserve"> Tiverton</t>
  </si>
  <si>
    <t xml:space="preserve"> Warren</t>
  </si>
  <si>
    <t xml:space="preserve"> Warwick</t>
  </si>
  <si>
    <t xml:space="preserve"> West Greenwich</t>
  </si>
  <si>
    <t xml:space="preserve"> West Warwick</t>
  </si>
  <si>
    <t xml:space="preserve"> Westerly</t>
  </si>
  <si>
    <t xml:space="preserve"> Woonsocket</t>
  </si>
  <si>
    <t>Select Municipality</t>
  </si>
  <si>
    <t>Enter Gross Monthly Income</t>
  </si>
  <si>
    <t>Max Front End Debt</t>
  </si>
  <si>
    <t>Taxes</t>
  </si>
  <si>
    <t>Hazard Insurance</t>
  </si>
  <si>
    <t>Land Lease Fee (if applicable)</t>
  </si>
  <si>
    <t>Private Mortgage Insurance (PMI)</t>
  </si>
  <si>
    <t>Max Principal &amp; Interest</t>
  </si>
  <si>
    <t>Homestead Exemption</t>
  </si>
  <si>
    <t>Enter info</t>
  </si>
  <si>
    <t>Auto populates</t>
  </si>
  <si>
    <t>Property Type</t>
  </si>
  <si>
    <t>Condo</t>
  </si>
  <si>
    <t>Non-Condo</t>
  </si>
  <si>
    <t>Condo Content Insurance (fixed $30)</t>
  </si>
  <si>
    <t>Household size of &gt;</t>
  </si>
  <si>
    <t>Gross Monthly Incomes based on HUD income limits</t>
  </si>
  <si>
    <t>Click here for current PMMS rate</t>
  </si>
  <si>
    <t>Down Payment (3%)</t>
  </si>
  <si>
    <t>Maximum Purchase Price</t>
  </si>
  <si>
    <t>Condo Fee (Including hazard insurance)</t>
  </si>
  <si>
    <t>Interest Rate (enter as percentage)</t>
  </si>
  <si>
    <t>% of Income Eligible (38%)</t>
  </si>
  <si>
    <t xml:space="preserve">Purchase Price Calculator Instructions </t>
  </si>
  <si>
    <t>1.</t>
  </si>
  <si>
    <t>Select property type (non-condo or condo).</t>
  </si>
  <si>
    <t>2.</t>
  </si>
  <si>
    <t>Select the municipality where your project is located.</t>
  </si>
  <si>
    <t>3.</t>
  </si>
  <si>
    <t>Enter Gross Monthly Income. Select the appropriate monthly income from the HUD Gross Monthly Income chart. Please note: the household size must be one more person than the number of bedrooms (e.g. - The purchase price for a two-bedroom home should be calculated using a three-person household median income).</t>
  </si>
  <si>
    <t>4.</t>
  </si>
  <si>
    <t>If applicable, enter the proposed monthly condo fee and/or land lease fee.</t>
  </si>
  <si>
    <t>5.</t>
  </si>
  <si>
    <t xml:space="preserve">
Housing debt, taxes, insurance, private mortgage insurance, maximum principal and interest, and maximum purchase price are calculated using municipal and industry data.
If you experience any issues with the purchase price calculator, please contact us at EOH.Production@housing.ri.gov.</t>
  </si>
  <si>
    <t>Use the 38% Purchase Price Calculator to find the allowable maximum sales price of a deed-restricted affordable home under the 38% Pilot program only. For all other deed-restricted affordable homes, the maximum sales price must be determined using the Purchase Price Calculator based on the industry standard 30% housing ratio to calculate affordability.
Note: To avoid circular reference errors, you must enable iterative calculation in Excel. Select File &gt; Options &gt; Formulas and then check the box for “Enable iterative calculations”. The default values are 100 for Maximum Iterations and 0.001 for Maximum Change are acceptable.</t>
  </si>
  <si>
    <t>Enter the current 30-year fixed interest rate: click here for the current Freddie Mac Primary Mortgage Market Survey 30-year fixed-rate average.</t>
  </si>
  <si>
    <t>Note: A circular reference error may appear as a blue line through column C. To avoid circular reference errors, you must enable iterative calculation by Excel. In order to do this, select File &gt; Options &gt; Formulas and then check the box for "Enable iterative calculations". The default values of 100 for Maximum Iterations and 0.001 for Maximum Change are acceptable.</t>
  </si>
  <si>
    <t>38% Pilot Program Calculator</t>
  </si>
  <si>
    <t>Calculated Affordable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</si>
</sst>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
      <u/>
      <sz val="11"/>
      <color theme="10"/>
      <name val="Aptos Narrow"/>
      <family val="2"/>
      <scheme val="minor"/>
    </font>
  </fonts>
  <fills count="10">
    <fill>
      <patternFill patternType="none"/>
    </fill>
    <fill>
      <patternFill patternType="gray125"/>
    </fill>
    <fill>
      <patternFill patternType="solid">
        <fgColor theme="9" tint="0.79998168889431442"/>
        <bgColor theme="9" tint="0.79998168889431442"/>
      </patternFill>
    </fill>
    <fill>
      <patternFill patternType="solid">
        <fgColor theme="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0"/>
        <bgColor indexed="64"/>
      </patternFill>
    </fill>
  </fills>
  <borders count="11">
    <border>
      <left/>
      <right/>
      <top/>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0" fontId="0" fillId="0" borderId="0" xfId="0" applyNumberFormat="1"/>
    <xf numFmtId="0" fontId="0" fillId="0" borderId="1" xfId="0" applyNumberFormat="1" applyFont="1" applyBorder="1"/>
    <xf numFmtId="0" fontId="0" fillId="2" borderId="1" xfId="0" applyNumberFormat="1" applyFont="1" applyFill="1" applyBorder="1"/>
    <xf numFmtId="0" fontId="0" fillId="0" borderId="2" xfId="0" applyNumberFormat="1" applyFont="1" applyBorder="1"/>
    <xf numFmtId="0" fontId="0" fillId="2" borderId="2" xfId="0" applyNumberFormat="1" applyFont="1" applyFill="1" applyBorder="1"/>
    <xf numFmtId="0" fontId="0" fillId="2" borderId="3" xfId="0" applyNumberFormat="1" applyFont="1" applyFill="1" applyBorder="1"/>
    <xf numFmtId="0" fontId="0" fillId="0" borderId="3" xfId="0" applyNumberFormat="1" applyFont="1" applyFill="1" applyBorder="1"/>
    <xf numFmtId="0" fontId="0" fillId="0" borderId="0" xfId="0" applyFill="1" applyBorder="1"/>
    <xf numFmtId="0" fontId="2" fillId="3" borderId="0" xfId="0" applyFont="1" applyFill="1" applyBorder="1" applyAlignment="1">
      <alignment wrapText="1"/>
    </xf>
    <xf numFmtId="0" fontId="2" fillId="3" borderId="4" xfId="0" applyNumberFormat="1" applyFont="1" applyFill="1" applyBorder="1" applyAlignment="1">
      <alignment wrapText="1"/>
    </xf>
    <xf numFmtId="0" fontId="0" fillId="0" borderId="4" xfId="0" applyNumberFormat="1" applyFont="1" applyFill="1" applyBorder="1"/>
    <xf numFmtId="164" fontId="0" fillId="0" borderId="4" xfId="1" applyNumberFormat="1" applyFont="1" applyFill="1" applyBorder="1"/>
    <xf numFmtId="0" fontId="0" fillId="4" borderId="4" xfId="0" applyNumberFormat="1" applyFont="1" applyFill="1" applyBorder="1"/>
    <xf numFmtId="164" fontId="0" fillId="4" borderId="4" xfId="1" applyNumberFormat="1" applyFont="1" applyFill="1" applyBorder="1"/>
    <xf numFmtId="2" fontId="0" fillId="0" borderId="4" xfId="0" applyNumberFormat="1" applyFont="1" applyFill="1" applyBorder="1"/>
    <xf numFmtId="2" fontId="0" fillId="4" borderId="4" xfId="0" applyNumberFormat="1" applyFont="1" applyFill="1" applyBorder="1"/>
    <xf numFmtId="9" fontId="0" fillId="0" borderId="0" xfId="2" applyFont="1" applyFill="1" applyBorder="1"/>
    <xf numFmtId="0" fontId="0" fillId="5" borderId="0" xfId="0" applyFill="1" applyProtection="1">
      <protection locked="0"/>
    </xf>
    <xf numFmtId="164" fontId="0" fillId="5" borderId="0" xfId="1" applyNumberFormat="1" applyFont="1" applyFill="1" applyProtection="1">
      <protection locked="0"/>
    </xf>
    <xf numFmtId="10" fontId="0" fillId="5" borderId="0" xfId="2" applyNumberFormat="1" applyFont="1" applyFill="1" applyProtection="1">
      <protection locked="0"/>
    </xf>
    <xf numFmtId="0" fontId="0" fillId="0" borderId="0" xfId="0" applyProtection="1">
      <protection hidden="1"/>
    </xf>
    <xf numFmtId="0" fontId="0" fillId="5" borderId="0" xfId="0" applyFill="1" applyProtection="1">
      <protection hidden="1"/>
    </xf>
    <xf numFmtId="0" fontId="0" fillId="0" borderId="0" xfId="0" applyFill="1" applyProtection="1">
      <protection hidden="1"/>
    </xf>
    <xf numFmtId="0" fontId="0" fillId="4" borderId="0" xfId="0" applyFill="1" applyProtection="1">
      <protection hidden="1"/>
    </xf>
    <xf numFmtId="0" fontId="2" fillId="8" borderId="4" xfId="0" applyFont="1" applyFill="1" applyBorder="1" applyProtection="1">
      <protection hidden="1"/>
    </xf>
    <xf numFmtId="0" fontId="2" fillId="8" borderId="4" xfId="0" applyFont="1" applyFill="1" applyBorder="1" applyAlignment="1" applyProtection="1">
      <alignment horizontal="center"/>
      <protection hidden="1"/>
    </xf>
    <xf numFmtId="9" fontId="3" fillId="7" borderId="4" xfId="0" applyNumberFormat="1" applyFont="1" applyFill="1" applyBorder="1" applyProtection="1">
      <protection hidden="1"/>
    </xf>
    <xf numFmtId="164" fontId="0" fillId="7" borderId="4" xfId="1" applyNumberFormat="1" applyFont="1" applyFill="1" applyBorder="1" applyProtection="1">
      <protection hidden="1"/>
    </xf>
    <xf numFmtId="9" fontId="0" fillId="4" borderId="0" xfId="2" applyFont="1" applyFill="1" applyProtection="1">
      <protection hidden="1"/>
    </xf>
    <xf numFmtId="9" fontId="3" fillId="0" borderId="4" xfId="0" applyNumberFormat="1" applyFont="1" applyBorder="1" applyProtection="1">
      <protection hidden="1"/>
    </xf>
    <xf numFmtId="164" fontId="0" fillId="0" borderId="4" xfId="1" applyNumberFormat="1" applyFont="1" applyBorder="1" applyProtection="1">
      <protection hidden="1"/>
    </xf>
    <xf numFmtId="164" fontId="0" fillId="4" borderId="0" xfId="0" applyNumberFormat="1" applyFill="1" applyProtection="1">
      <protection hidden="1"/>
    </xf>
    <xf numFmtId="9" fontId="3" fillId="0" borderId="0" xfId="0" applyNumberFormat="1" applyFont="1" applyFill="1" applyBorder="1" applyProtection="1">
      <protection hidden="1"/>
    </xf>
    <xf numFmtId="164" fontId="0" fillId="0" borderId="0" xfId="1" applyNumberFormat="1" applyFont="1" applyFill="1" applyBorder="1" applyProtection="1">
      <protection hidden="1"/>
    </xf>
    <xf numFmtId="42" fontId="0" fillId="4" borderId="0" xfId="1" applyNumberFormat="1" applyFont="1" applyFill="1" applyProtection="1">
      <protection hidden="1"/>
    </xf>
    <xf numFmtId="0" fontId="5" fillId="0" borderId="0" xfId="0" applyFont="1" applyAlignment="1" applyProtection="1">
      <alignment wrapText="1"/>
      <protection hidden="1"/>
    </xf>
    <xf numFmtId="164" fontId="0" fillId="4" borderId="0" xfId="1" applyNumberFormat="1" applyFont="1" applyFill="1" applyProtection="1">
      <protection hidden="1"/>
    </xf>
    <xf numFmtId="0" fontId="0" fillId="0" borderId="0" xfId="0" applyAlignment="1" applyProtection="1">
      <alignment wrapText="1"/>
      <protection hidden="1"/>
    </xf>
    <xf numFmtId="0" fontId="6" fillId="0" borderId="0" xfId="3" applyProtection="1">
      <protection hidden="1"/>
    </xf>
    <xf numFmtId="164" fontId="3" fillId="6" borderId="0" xfId="0" applyNumberFormat="1" applyFont="1" applyFill="1" applyProtection="1">
      <protection hidden="1"/>
    </xf>
    <xf numFmtId="44" fontId="0" fillId="0" borderId="0" xfId="0" applyNumberFormat="1" applyProtection="1">
      <protection hidden="1"/>
    </xf>
    <xf numFmtId="0" fontId="0" fillId="9" borderId="0" xfId="0" applyFill="1" applyProtection="1">
      <protection hidden="1"/>
    </xf>
    <xf numFmtId="0" fontId="0" fillId="9" borderId="7" xfId="0" quotePrefix="1" applyFill="1" applyBorder="1" applyAlignment="1" applyProtection="1">
      <alignment horizontal="left"/>
      <protection hidden="1"/>
    </xf>
    <xf numFmtId="0" fontId="0" fillId="9" borderId="8" xfId="0" applyFill="1" applyBorder="1" applyAlignment="1" applyProtection="1">
      <alignment wrapText="1"/>
      <protection hidden="1"/>
    </xf>
    <xf numFmtId="0" fontId="6" fillId="9" borderId="8" xfId="3" applyFill="1" applyBorder="1" applyAlignment="1" applyProtection="1">
      <alignment wrapText="1"/>
      <protection hidden="1"/>
    </xf>
    <xf numFmtId="0" fontId="0" fillId="9" borderId="7" xfId="0" quotePrefix="1" applyFill="1" applyBorder="1" applyAlignment="1" applyProtection="1">
      <alignment horizontal="left" vertical="top"/>
      <protection hidden="1"/>
    </xf>
    <xf numFmtId="164" fontId="3" fillId="0" borderId="0" xfId="0" applyNumberFormat="1" applyFont="1" applyFill="1" applyProtection="1">
      <protection hidden="1"/>
    </xf>
    <xf numFmtId="164" fontId="3" fillId="4" borderId="0" xfId="0" applyNumberFormat="1" applyFont="1" applyFill="1" applyProtection="1">
      <protection hidden="1"/>
    </xf>
    <xf numFmtId="0" fontId="0" fillId="9" borderId="5" xfId="0" applyFill="1" applyBorder="1" applyAlignment="1" applyProtection="1">
      <alignment horizontal="left" vertical="top" wrapText="1"/>
      <protection hidden="1"/>
    </xf>
    <xf numFmtId="0" fontId="0" fillId="9" borderId="6" xfId="0" applyFill="1" applyBorder="1" applyAlignment="1" applyProtection="1">
      <alignment horizontal="left" vertical="top" wrapText="1"/>
      <protection hidden="1"/>
    </xf>
    <xf numFmtId="0" fontId="3" fillId="9" borderId="7" xfId="0" applyFont="1" applyFill="1" applyBorder="1" applyAlignment="1" applyProtection="1">
      <alignment horizontal="left"/>
      <protection hidden="1"/>
    </xf>
    <xf numFmtId="0" fontId="3" fillId="9" borderId="8" xfId="0" applyFont="1" applyFill="1" applyBorder="1" applyAlignment="1" applyProtection="1">
      <alignment horizontal="left"/>
      <protection hidden="1"/>
    </xf>
    <xf numFmtId="0" fontId="0" fillId="9" borderId="9" xfId="0" applyFill="1" applyBorder="1" applyAlignment="1" applyProtection="1">
      <alignment horizontal="left" vertical="top" wrapText="1"/>
      <protection hidden="1"/>
    </xf>
    <xf numFmtId="0" fontId="0" fillId="9" borderId="10" xfId="0" applyFill="1" applyBorder="1" applyAlignment="1" applyProtection="1">
      <alignment horizontal="left" vertical="top"/>
      <protection hidden="1"/>
    </xf>
    <xf numFmtId="0" fontId="2" fillId="8" borderId="0" xfId="0" applyFont="1" applyFill="1" applyAlignment="1" applyProtection="1">
      <alignment horizontal="center"/>
      <protection hidden="1"/>
    </xf>
    <xf numFmtId="0" fontId="0"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3" fillId="0" borderId="0" xfId="0" applyFont="1" applyAlignment="1" applyProtection="1">
      <alignment horizontal="center"/>
      <protection hidden="1"/>
    </xf>
  </cellXfs>
  <cellStyles count="4">
    <cellStyle name="Currency" xfId="1" builtinId="4"/>
    <cellStyle name="Hyperlink" xfId="3" builtinId="8"/>
    <cellStyle name="Normal" xfId="0" builtinId="0"/>
    <cellStyle name="Percent" xfId="2" builtinId="5"/>
  </cellStyles>
  <dxfs count="6">
    <dxf>
      <fill>
        <patternFill>
          <bgColor theme="1"/>
        </patternFill>
      </fill>
    </dxf>
    <dxf>
      <fill>
        <patternFill>
          <bgColor theme="1"/>
        </patternFill>
      </fill>
    </dxf>
    <dxf>
      <fill>
        <patternFill>
          <bgColor theme="1"/>
        </patternFill>
      </fill>
    </dxf>
    <dxf>
      <fill>
        <patternFill>
          <bgColor theme="1"/>
        </patternFill>
      </fil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9526</xdr:colOff>
      <xdr:row>1</xdr:row>
      <xdr:rowOff>31609</xdr:rowOff>
    </xdr:from>
    <xdr:to>
      <xdr:col>2</xdr:col>
      <xdr:colOff>1825626</xdr:colOff>
      <xdr:row>7</xdr:row>
      <xdr:rowOff>152400</xdr:rowOff>
    </xdr:to>
    <xdr:pic>
      <xdr:nvPicPr>
        <xdr:cNvPr id="2" name="Picture 1">
          <a:extLst>
            <a:ext uri="{FF2B5EF4-FFF2-40B4-BE49-F238E27FC236}">
              <a16:creationId xmlns:a16="http://schemas.microsoft.com/office/drawing/2014/main" id="{7BE59067-DFE5-471B-965B-4B3CDB6B0F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6" y="574534"/>
          <a:ext cx="2044700" cy="1206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F09DFD6C-2FFF-4EF5-9704-23DECC2F9517}" autoFormatId="16" applyNumberFormats="0" applyBorderFormats="0" applyFontFormats="0" applyPatternFormats="0" applyAlignmentFormats="0" applyWidthHeightFormats="0">
  <queryTableRefresh nextId="3">
    <queryTableFields count="2">
      <queryTableField id="1" name="Column1.1" tableColumnId="1"/>
      <queryTableField id="2" name="Column1.2"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5F5522-91E3-462B-9B22-500E15C0BB87}" name="Purchase_Price_Calculator_update_6_6_2025" displayName="Purchase_Price_Calculator_update_6_6_2025" ref="A1:B740" tableType="queryTable" totalsRowShown="0">
  <autoFilter ref="A1:B740" xr:uid="{2B5F5522-91E3-462B-9B22-500E15C0BB87}">
    <filterColumn colId="0">
      <filters>
        <filter val="All"/>
        <filter val="hazard"/>
        <filter val="homestead"/>
        <filter val="homesteadFlat"/>
        <filter val="Hopkinton, Westerly"/>
        <filter val="houseHold"/>
        <filter val="incomeLimits"/>
        <filter val="limit"/>
        <filter val="New Shoreham"/>
        <filter val="Newport, Portsmouth, Middletown"/>
        <filter val="percentage_100"/>
        <filter val="percentage_115"/>
        <filter val="percentage_120"/>
        <filter val="percentage_60"/>
        <filter val="percentage_80"/>
        <filter val="taxRate"/>
        <filter val="town"/>
        <filter val="towns"/>
      </filters>
    </filterColumn>
  </autoFilter>
  <tableColumns count="2">
    <tableColumn id="1" xr3:uid="{2F606D72-8DD3-438B-9D12-96439727F200}" uniqueName="1" name="Column1.1" queryTableFieldId="1" dataDxfId="5"/>
    <tableColumn id="2" xr3:uid="{30DC9CCD-CDD7-48C2-B881-5527C0545A69}" uniqueName="2" name="Column1.2" queryTableFieldId="2" dataDxfId="4"/>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reddiemac.com/pmm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freddiemac.com/pmm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5786-1422-4621-B750-B15C46EE6BE2}">
  <dimension ref="B9:C16"/>
  <sheetViews>
    <sheetView zoomScaleNormal="100" workbookViewId="0">
      <selection activeCell="B9" sqref="B9:C9"/>
    </sheetView>
  </sheetViews>
  <sheetFormatPr defaultColWidth="8.7109375" defaultRowHeight="15" x14ac:dyDescent="0.25"/>
  <cols>
    <col min="1" max="1" width="8.7109375" style="42"/>
    <col min="2" max="2" width="3.28515625" style="42" customWidth="1"/>
    <col min="3" max="3" width="80.140625" style="42" customWidth="1"/>
    <col min="4" max="10" width="9.140625" style="42" customWidth="1"/>
    <col min="11" max="16384" width="8.7109375" style="42"/>
  </cols>
  <sheetData>
    <row r="9" spans="2:3" ht="132" customHeight="1" x14ac:dyDescent="0.25">
      <c r="B9" s="49" t="s">
        <v>358</v>
      </c>
      <c r="C9" s="50"/>
    </row>
    <row r="10" spans="2:3" x14ac:dyDescent="0.25">
      <c r="B10" s="51" t="s">
        <v>347</v>
      </c>
      <c r="C10" s="52"/>
    </row>
    <row r="11" spans="2:3" x14ac:dyDescent="0.25">
      <c r="B11" s="43" t="s">
        <v>348</v>
      </c>
      <c r="C11" s="44" t="s">
        <v>349</v>
      </c>
    </row>
    <row r="12" spans="2:3" x14ac:dyDescent="0.25">
      <c r="B12" s="43" t="s">
        <v>350</v>
      </c>
      <c r="C12" s="44" t="s">
        <v>351</v>
      </c>
    </row>
    <row r="13" spans="2:3" ht="60" x14ac:dyDescent="0.25">
      <c r="B13" s="43" t="s">
        <v>352</v>
      </c>
      <c r="C13" s="44" t="s">
        <v>353</v>
      </c>
    </row>
    <row r="14" spans="2:3" x14ac:dyDescent="0.25">
      <c r="B14" s="43" t="s">
        <v>354</v>
      </c>
      <c r="C14" s="44" t="s">
        <v>355</v>
      </c>
    </row>
    <row r="15" spans="2:3" ht="30" x14ac:dyDescent="0.25">
      <c r="B15" s="46" t="s">
        <v>356</v>
      </c>
      <c r="C15" s="45" t="s">
        <v>359</v>
      </c>
    </row>
    <row r="16" spans="2:3" ht="87.6" customHeight="1" x14ac:dyDescent="0.25">
      <c r="B16" s="53" t="s">
        <v>357</v>
      </c>
      <c r="C16" s="54"/>
    </row>
  </sheetData>
  <sheetProtection sheet="1" objects="1" scenarios="1"/>
  <mergeCells count="3">
    <mergeCell ref="B9:C9"/>
    <mergeCell ref="B10:C10"/>
    <mergeCell ref="B16:C16"/>
  </mergeCells>
  <hyperlinks>
    <hyperlink ref="C15" r:id="rId1" xr:uid="{E71EA33D-84C4-4F6E-85C2-D61A9295875B}"/>
  </hyperlinks>
  <pageMargins left="0.7" right="0.7" top="0.75" bottom="0.75" header="0.3" footer="0.3"/>
  <ignoredErrors>
    <ignoredError sqref="B11:B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A954-85B4-48F5-8CD2-2CB19088E179}">
  <dimension ref="B1:J35"/>
  <sheetViews>
    <sheetView tabSelected="1" zoomScaleNormal="100" workbookViewId="0">
      <selection activeCell="C3" sqref="C3"/>
    </sheetView>
  </sheetViews>
  <sheetFormatPr defaultColWidth="8.7109375" defaultRowHeight="15" x14ac:dyDescent="0.25"/>
  <cols>
    <col min="1" max="1" width="8.7109375" style="21"/>
    <col min="2" max="2" width="35.7109375" style="21" customWidth="1"/>
    <col min="3" max="3" width="26.42578125" style="21" customWidth="1"/>
    <col min="4" max="4" width="48.7109375" style="21" customWidth="1"/>
    <col min="5" max="5" width="19.5703125" style="21" customWidth="1"/>
    <col min="6" max="7" width="8.7109375" style="21" customWidth="1"/>
    <col min="8" max="10" width="11.140625" style="21" bestFit="1" customWidth="1"/>
    <col min="11" max="16384" width="8.7109375" style="21"/>
  </cols>
  <sheetData>
    <row r="1" spans="2:10" x14ac:dyDescent="0.25">
      <c r="B1" s="58" t="s">
        <v>361</v>
      </c>
      <c r="C1" s="58"/>
    </row>
    <row r="3" spans="2:10" x14ac:dyDescent="0.25">
      <c r="B3" s="21" t="s">
        <v>335</v>
      </c>
      <c r="C3" s="18"/>
      <c r="E3" s="22" t="s">
        <v>333</v>
      </c>
    </row>
    <row r="4" spans="2:10" x14ac:dyDescent="0.25">
      <c r="C4" s="23"/>
      <c r="E4" s="24" t="s">
        <v>334</v>
      </c>
    </row>
    <row r="5" spans="2:10" x14ac:dyDescent="0.25">
      <c r="B5" s="21" t="s">
        <v>324</v>
      </c>
      <c r="C5" s="18"/>
    </row>
    <row r="6" spans="2:10" x14ac:dyDescent="0.25">
      <c r="E6" s="55" t="s">
        <v>340</v>
      </c>
      <c r="F6" s="55"/>
      <c r="G6" s="55"/>
      <c r="H6" s="55"/>
      <c r="I6" s="55"/>
      <c r="J6" s="55"/>
    </row>
    <row r="7" spans="2:10" x14ac:dyDescent="0.25">
      <c r="B7" s="21" t="s">
        <v>325</v>
      </c>
      <c r="C7" s="19"/>
      <c r="E7" s="25" t="s">
        <v>339</v>
      </c>
      <c r="F7" s="26">
        <v>1</v>
      </c>
      <c r="G7" s="26">
        <v>2</v>
      </c>
      <c r="H7" s="26">
        <v>3</v>
      </c>
      <c r="I7" s="26">
        <v>4</v>
      </c>
      <c r="J7" s="26">
        <v>5</v>
      </c>
    </row>
    <row r="8" spans="2:10" x14ac:dyDescent="0.25">
      <c r="E8" s="27">
        <v>0.6</v>
      </c>
      <c r="F8" s="28" t="e">
        <f>VLOOKUP($C$5,'Municipal Inputs'!$A:$AC,5,FALSE)/12</f>
        <v>#N/A</v>
      </c>
      <c r="G8" s="28" t="e">
        <f>VLOOKUP($C$5,'Municipal Inputs'!$A:$AC,6,FALSE)/12</f>
        <v>#N/A</v>
      </c>
      <c r="H8" s="28" t="e">
        <f>VLOOKUP($C$5,'Municipal Inputs'!$A:$AC,7,FALSE)/12</f>
        <v>#N/A</v>
      </c>
      <c r="I8" s="28" t="e">
        <f>VLOOKUP($C$5,'Municipal Inputs'!$A:$AC,8,FALSE)/12</f>
        <v>#N/A</v>
      </c>
      <c r="J8" s="28" t="e">
        <f>VLOOKUP($C$5,'Municipal Inputs'!$A:$AC,9,FALSE)/12</f>
        <v>#N/A</v>
      </c>
    </row>
    <row r="9" spans="2:10" x14ac:dyDescent="0.25">
      <c r="B9" s="21" t="s">
        <v>346</v>
      </c>
      <c r="C9" s="29">
        <v>0.38</v>
      </c>
      <c r="E9" s="30">
        <v>0.8</v>
      </c>
      <c r="F9" s="31" t="e">
        <f>VLOOKUP($C$5,'Municipal Inputs'!$A:$AC,10,FALSE)/12</f>
        <v>#N/A</v>
      </c>
      <c r="G9" s="31" t="e">
        <f>VLOOKUP($C$5,'Municipal Inputs'!$A:$AC,11,FALSE)/12</f>
        <v>#N/A</v>
      </c>
      <c r="H9" s="31" t="e">
        <f>VLOOKUP($C$5,'Municipal Inputs'!$A:$AC,12,FALSE)/12</f>
        <v>#N/A</v>
      </c>
      <c r="I9" s="31" t="e">
        <f>VLOOKUP($C$5,'Municipal Inputs'!$A:$AC,13,FALSE)/12</f>
        <v>#N/A</v>
      </c>
      <c r="J9" s="31" t="e">
        <f>VLOOKUP($C$5,'Municipal Inputs'!$A:$AC,14,FALSE)/12</f>
        <v>#N/A</v>
      </c>
    </row>
    <row r="10" spans="2:10" x14ac:dyDescent="0.25">
      <c r="E10" s="27">
        <v>1</v>
      </c>
      <c r="F10" s="28" t="e">
        <f>VLOOKUP($C$5,'Municipal Inputs'!$A:$AC,15,FALSE)/12</f>
        <v>#N/A</v>
      </c>
      <c r="G10" s="28" t="e">
        <f>VLOOKUP($C$5,'Municipal Inputs'!$A:$AC,16,FALSE)/12</f>
        <v>#N/A</v>
      </c>
      <c r="H10" s="28" t="e">
        <f>VLOOKUP($C$5,'Municipal Inputs'!$A:$AC,17,FALSE)/12</f>
        <v>#N/A</v>
      </c>
      <c r="I10" s="28" t="e">
        <f>VLOOKUP($C$5,'Municipal Inputs'!$A:$AC,18,FALSE)/12</f>
        <v>#N/A</v>
      </c>
      <c r="J10" s="28" t="e">
        <f>VLOOKUP($C$5,'Municipal Inputs'!$A:$AC,19,FALSE)/12</f>
        <v>#N/A</v>
      </c>
    </row>
    <row r="11" spans="2:10" x14ac:dyDescent="0.25">
      <c r="B11" s="21" t="s">
        <v>326</v>
      </c>
      <c r="C11" s="32">
        <f>C9*C7</f>
        <v>0</v>
      </c>
      <c r="E11" s="30">
        <v>1.1499999999999999</v>
      </c>
      <c r="F11" s="31" t="e">
        <f>VLOOKUP($C$5,'Municipal Inputs'!$A:$AC,20,FALSE)/12</f>
        <v>#N/A</v>
      </c>
      <c r="G11" s="31" t="e">
        <f>VLOOKUP($C$5,'Municipal Inputs'!$A:$AC,21,FALSE)/12</f>
        <v>#N/A</v>
      </c>
      <c r="H11" s="31" t="e">
        <f>VLOOKUP($C$5,'Municipal Inputs'!$A:$AC,22,FALSE)/12</f>
        <v>#N/A</v>
      </c>
      <c r="I11" s="31" t="e">
        <f>VLOOKUP($C$5,'Municipal Inputs'!$A:$AC,23,FALSE)/12</f>
        <v>#N/A</v>
      </c>
      <c r="J11" s="31" t="e">
        <f>VLOOKUP($C$5,'Municipal Inputs'!$A:$AC,24,FALSE)/12</f>
        <v>#N/A</v>
      </c>
    </row>
    <row r="12" spans="2:10" x14ac:dyDescent="0.25">
      <c r="E12" s="27">
        <v>1.2</v>
      </c>
      <c r="F12" s="28" t="e">
        <f>VLOOKUP($C$5,'Municipal Inputs'!$A:$AC,25,FALSE)/12</f>
        <v>#N/A</v>
      </c>
      <c r="G12" s="28" t="e">
        <f>VLOOKUP($C$5,'Municipal Inputs'!$A:$AC,26,FALSE)/12</f>
        <v>#N/A</v>
      </c>
      <c r="H12" s="28" t="e">
        <f>VLOOKUP($C$5,'Municipal Inputs'!$A:$AC,27,FALSE)/12</f>
        <v>#N/A</v>
      </c>
      <c r="I12" s="28" t="e">
        <f>VLOOKUP($C$5,'Municipal Inputs'!$A:$AC,28,FALSE)/12</f>
        <v>#N/A</v>
      </c>
      <c r="J12" s="28" t="e">
        <f>VLOOKUP($C$5,'Municipal Inputs'!$A:$AC,29,FALSE)/12</f>
        <v>#N/A</v>
      </c>
    </row>
    <row r="13" spans="2:10" x14ac:dyDescent="0.25">
      <c r="B13" s="21" t="s">
        <v>332</v>
      </c>
      <c r="C13" s="29">
        <f>IFERROR(VLOOKUP(C5,'Municipal Inputs'!A:AC,4,FALSE),0)</f>
        <v>0</v>
      </c>
      <c r="E13" s="33"/>
      <c r="F13" s="34"/>
      <c r="G13" s="34"/>
      <c r="H13" s="34"/>
      <c r="I13" s="34"/>
      <c r="J13" s="34"/>
    </row>
    <row r="14" spans="2:10" x14ac:dyDescent="0.25">
      <c r="E14" s="33"/>
      <c r="F14" s="34"/>
      <c r="G14" s="34"/>
      <c r="H14" s="34"/>
      <c r="I14" s="34"/>
      <c r="J14" s="34"/>
    </row>
    <row r="15" spans="2:10" ht="14.45" customHeight="1" x14ac:dyDescent="0.25">
      <c r="B15" s="21" t="s">
        <v>327</v>
      </c>
      <c r="C15" s="35">
        <f ca="1">IFERROR(((C35-(C35*C13))*(VLOOKUP(C5,'Municipal Inputs'!A:AC,2,FALSE)))/12,0)</f>
        <v>0</v>
      </c>
      <c r="D15" s="36"/>
      <c r="E15" s="56" t="str">
        <f>IF(C13&gt;0,"Note: The displayed tax amount includes a municipal homestead exemption, which may require a separate application to your local government. We advise you research your local exemption process to understand eligibility and application requirements.","")</f>
        <v/>
      </c>
      <c r="F15" s="56"/>
      <c r="G15" s="56"/>
      <c r="H15" s="56"/>
      <c r="I15" s="56"/>
      <c r="J15" s="56"/>
    </row>
    <row r="16" spans="2:10" x14ac:dyDescent="0.25">
      <c r="E16" s="56"/>
      <c r="F16" s="56"/>
      <c r="G16" s="56"/>
      <c r="H16" s="56"/>
      <c r="I16" s="56"/>
      <c r="J16" s="56"/>
    </row>
    <row r="17" spans="2:10" x14ac:dyDescent="0.25">
      <c r="B17" s="21" t="s">
        <v>338</v>
      </c>
      <c r="C17" s="37">
        <v>30</v>
      </c>
      <c r="E17" s="56"/>
      <c r="F17" s="56"/>
      <c r="G17" s="56"/>
      <c r="H17" s="56"/>
      <c r="I17" s="56"/>
      <c r="J17" s="56"/>
    </row>
    <row r="18" spans="2:10" x14ac:dyDescent="0.25">
      <c r="E18" s="56"/>
      <c r="F18" s="56"/>
      <c r="G18" s="56"/>
      <c r="H18" s="56"/>
      <c r="I18" s="56"/>
      <c r="J18" s="56"/>
    </row>
    <row r="19" spans="2:10" x14ac:dyDescent="0.25">
      <c r="B19" s="21" t="s">
        <v>344</v>
      </c>
      <c r="C19" s="19">
        <v>0</v>
      </c>
      <c r="E19" s="38"/>
      <c r="F19" s="38"/>
      <c r="G19" s="38"/>
      <c r="H19" s="38"/>
      <c r="I19" s="38"/>
      <c r="J19" s="38"/>
    </row>
    <row r="20" spans="2:10" ht="14.45" customHeight="1" x14ac:dyDescent="0.25">
      <c r="E20" s="57" t="s">
        <v>360</v>
      </c>
      <c r="F20" s="57"/>
      <c r="G20" s="57"/>
      <c r="H20" s="57"/>
      <c r="I20" s="57"/>
      <c r="J20" s="57"/>
    </row>
    <row r="21" spans="2:10" x14ac:dyDescent="0.25">
      <c r="B21" s="21" t="s">
        <v>328</v>
      </c>
      <c r="C21" s="37">
        <f>IFERROR(IF(C7=0,0,VLOOKUP(C5,'Municipal Inputs'!A:AC,3,FALSE)),0)</f>
        <v>0</v>
      </c>
      <c r="E21" s="57"/>
      <c r="F21" s="57"/>
      <c r="G21" s="57"/>
      <c r="H21" s="57"/>
      <c r="I21" s="57"/>
      <c r="J21" s="57"/>
    </row>
    <row r="22" spans="2:10" x14ac:dyDescent="0.25">
      <c r="E22" s="57"/>
      <c r="F22" s="57"/>
      <c r="G22" s="57"/>
      <c r="H22" s="57"/>
      <c r="I22" s="57"/>
      <c r="J22" s="57"/>
    </row>
    <row r="23" spans="2:10" x14ac:dyDescent="0.25">
      <c r="B23" s="21" t="s">
        <v>329</v>
      </c>
      <c r="C23" s="19">
        <v>0</v>
      </c>
      <c r="E23" s="57"/>
      <c r="F23" s="57"/>
      <c r="G23" s="57"/>
      <c r="H23" s="57"/>
      <c r="I23" s="57"/>
      <c r="J23" s="57"/>
    </row>
    <row r="24" spans="2:10" x14ac:dyDescent="0.25">
      <c r="C24" s="23"/>
      <c r="E24" s="57"/>
      <c r="F24" s="57"/>
      <c r="G24" s="57"/>
      <c r="H24" s="57"/>
      <c r="I24" s="57"/>
      <c r="J24" s="57"/>
    </row>
    <row r="25" spans="2:10" x14ac:dyDescent="0.25">
      <c r="B25" s="21" t="s">
        <v>330</v>
      </c>
      <c r="C25" s="37">
        <f>IFERROR((C33*0.0085)/12,0)</f>
        <v>0</v>
      </c>
    </row>
    <row r="27" spans="2:10" x14ac:dyDescent="0.25">
      <c r="B27" s="21" t="s">
        <v>331</v>
      </c>
      <c r="C27" s="32">
        <f ca="1">IFERROR(IF(C3="Condo",C11-(C15+C17+C19+C23+C25),C11-(C15+C21+C23+C25)),0)</f>
        <v>0</v>
      </c>
    </row>
    <row r="29" spans="2:10" x14ac:dyDescent="0.25">
      <c r="B29" s="21" t="s">
        <v>342</v>
      </c>
      <c r="C29" s="32">
        <f ca="1">IFERROR(C35*0.03,0)</f>
        <v>1.3446419381484542E-31</v>
      </c>
    </row>
    <row r="31" spans="2:10" x14ac:dyDescent="0.25">
      <c r="B31" s="21" t="s">
        <v>345</v>
      </c>
      <c r="C31" s="20">
        <v>0</v>
      </c>
      <c r="D31" s="39" t="s">
        <v>341</v>
      </c>
    </row>
    <row r="33" spans="2:4" x14ac:dyDescent="0.25">
      <c r="B33" s="21" t="s">
        <v>362</v>
      </c>
      <c r="C33" s="48">
        <f>IF(C5="",0,IF(C31=0,(C27*360),(IF(C7=0,0,C27*((((1+(C31/12))^360)-1)/(((1+(C31/12))^360)*(C31/12)))))))</f>
        <v>0</v>
      </c>
      <c r="D33" s="41"/>
    </row>
    <row r="34" spans="2:4" x14ac:dyDescent="0.25">
      <c r="C34" s="47"/>
      <c r="D34" s="41"/>
    </row>
    <row r="35" spans="2:4" x14ac:dyDescent="0.25">
      <c r="B35" s="21" t="s">
        <v>343</v>
      </c>
      <c r="C35" s="40">
        <f ca="1">C33+C29</f>
        <v>1.3446419381484542E-31</v>
      </c>
      <c r="D35" s="41"/>
    </row>
  </sheetData>
  <sheetProtection algorithmName="SHA-512" hashValue="GNfvRRxmEMfy1/r/yBsvx7qR762YHhB5rwrK7HAzr5nIdBLRGvVT3TwurbHi39YHAnuDF2cgNjSNu53LRirE1g==" saltValue="kec6jfMbKHEOHFRxs99pEQ==" spinCount="100000" sheet="1" objects="1" scenarios="1" selectLockedCells="1"/>
  <mergeCells count="4">
    <mergeCell ref="E6:J6"/>
    <mergeCell ref="E15:J18"/>
    <mergeCell ref="E20:J24"/>
    <mergeCell ref="B1:C1"/>
  </mergeCells>
  <conditionalFormatting sqref="B13:C13">
    <cfRule type="expression" dxfId="3" priority="2">
      <formula>$C$13=0</formula>
    </cfRule>
  </conditionalFormatting>
  <conditionalFormatting sqref="B17:C17 B19:C19">
    <cfRule type="expression" dxfId="2" priority="1">
      <formula>$C$3=""</formula>
    </cfRule>
    <cfRule type="expression" dxfId="1" priority="6">
      <formula>$C$3="Non-Condo"</formula>
    </cfRule>
  </conditionalFormatting>
  <conditionalFormatting sqref="B21:C21">
    <cfRule type="expression" dxfId="0" priority="5">
      <formula>$C$3="Condo"</formula>
    </cfRule>
  </conditionalFormatting>
  <hyperlinks>
    <hyperlink ref="D31" r:id="rId1" display="click here for current rate" xr:uid="{007A9FE9-29C9-40C4-9DC6-2D19DCDAB94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3E20560-DA67-43AA-AE25-3964657B378C}">
          <x14:formula1>
            <xm:f>'Municipal Inputs'!$A$2:$A$40</xm:f>
          </x14:formula1>
          <xm:sqref>C5</xm:sqref>
        </x14:dataValidation>
        <x14:dataValidation type="list" allowBlank="1" showInputMessage="1" showErrorMessage="1" xr:uid="{B273B9CA-0F91-4A53-B5B9-8CDEF444C0F6}">
          <x14:formula1>
            <xm:f>'Municipal Inputs'!A42:A43</xm:f>
          </x14:formula1>
          <xm:sqref>C3:C4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09B6-2ED1-45FC-87FB-471AA34F46BA}">
  <dimension ref="A1:AC49"/>
  <sheetViews>
    <sheetView workbookViewId="0">
      <pane ySplit="1" topLeftCell="A2" activePane="bottomLeft" state="frozen"/>
      <selection pane="bottomLeft" activeCell="I16" sqref="I16"/>
    </sheetView>
  </sheetViews>
  <sheetFormatPr defaultColWidth="8.7109375" defaultRowHeight="15" x14ac:dyDescent="0.25"/>
  <cols>
    <col min="1" max="2" width="15.85546875" style="8" bestFit="1" customWidth="1"/>
    <col min="3" max="29" width="12.42578125" style="8" customWidth="1"/>
    <col min="30" max="16384" width="8.7109375" style="8"/>
  </cols>
  <sheetData>
    <row r="1" spans="1:29" s="9" customFormat="1" ht="45" x14ac:dyDescent="0.25">
      <c r="A1" s="10" t="s">
        <v>255</v>
      </c>
      <c r="B1" s="10" t="s">
        <v>256</v>
      </c>
      <c r="C1" s="10" t="s">
        <v>258</v>
      </c>
      <c r="D1" s="10" t="s">
        <v>257</v>
      </c>
      <c r="E1" s="10" t="s">
        <v>259</v>
      </c>
      <c r="F1" s="10" t="s">
        <v>260</v>
      </c>
      <c r="G1" s="10" t="s">
        <v>261</v>
      </c>
      <c r="H1" s="10" t="s">
        <v>262</v>
      </c>
      <c r="I1" s="10" t="s">
        <v>263</v>
      </c>
      <c r="J1" s="10" t="s">
        <v>264</v>
      </c>
      <c r="K1" s="10" t="s">
        <v>265</v>
      </c>
      <c r="L1" s="10" t="s">
        <v>266</v>
      </c>
      <c r="M1" s="10" t="s">
        <v>267</v>
      </c>
      <c r="N1" s="10" t="s">
        <v>268</v>
      </c>
      <c r="O1" s="10" t="s">
        <v>269</v>
      </c>
      <c r="P1" s="10" t="s">
        <v>270</v>
      </c>
      <c r="Q1" s="10" t="s">
        <v>271</v>
      </c>
      <c r="R1" s="10" t="s">
        <v>272</v>
      </c>
      <c r="S1" s="10" t="s">
        <v>273</v>
      </c>
      <c r="T1" s="10" t="s">
        <v>274</v>
      </c>
      <c r="U1" s="10" t="s">
        <v>275</v>
      </c>
      <c r="V1" s="10" t="s">
        <v>276</v>
      </c>
      <c r="W1" s="10" t="s">
        <v>277</v>
      </c>
      <c r="X1" s="10" t="s">
        <v>278</v>
      </c>
      <c r="Y1" s="10" t="s">
        <v>279</v>
      </c>
      <c r="Z1" s="10" t="s">
        <v>280</v>
      </c>
      <c r="AA1" s="10" t="s">
        <v>281</v>
      </c>
      <c r="AB1" s="10" t="s">
        <v>282</v>
      </c>
      <c r="AC1" s="10" t="s">
        <v>283</v>
      </c>
    </row>
    <row r="2" spans="1:29" x14ac:dyDescent="0.25">
      <c r="A2" s="11" t="s">
        <v>285</v>
      </c>
      <c r="B2" s="11">
        <v>1.5339999999999999E-2</v>
      </c>
      <c r="C2" s="15">
        <v>173.22</v>
      </c>
      <c r="D2" s="15">
        <v>0</v>
      </c>
      <c r="E2" s="12">
        <v>48060</v>
      </c>
      <c r="F2" s="12">
        <v>54900</v>
      </c>
      <c r="G2" s="12">
        <v>61740</v>
      </c>
      <c r="H2" s="12">
        <v>68580</v>
      </c>
      <c r="I2" s="12">
        <v>74100</v>
      </c>
      <c r="J2" s="12">
        <v>64050</v>
      </c>
      <c r="K2" s="12">
        <v>73200</v>
      </c>
      <c r="L2" s="12">
        <v>82350</v>
      </c>
      <c r="M2" s="12">
        <v>91450</v>
      </c>
      <c r="N2" s="12">
        <v>98800</v>
      </c>
      <c r="O2" s="12">
        <v>80010</v>
      </c>
      <c r="P2" s="12">
        <v>91440</v>
      </c>
      <c r="Q2" s="12">
        <v>102870</v>
      </c>
      <c r="R2" s="12">
        <v>114300</v>
      </c>
      <c r="S2" s="12">
        <v>123450</v>
      </c>
      <c r="T2" s="12">
        <v>92120</v>
      </c>
      <c r="U2" s="12">
        <v>105220</v>
      </c>
      <c r="V2" s="12">
        <v>118330</v>
      </c>
      <c r="W2" s="12">
        <v>131450</v>
      </c>
      <c r="X2" s="12">
        <v>142030</v>
      </c>
      <c r="Y2" s="12">
        <v>96120</v>
      </c>
      <c r="Z2" s="12">
        <v>109800</v>
      </c>
      <c r="AA2" s="12">
        <v>123480</v>
      </c>
      <c r="AB2" s="12">
        <v>137160</v>
      </c>
      <c r="AC2" s="12">
        <v>148200</v>
      </c>
    </row>
    <row r="3" spans="1:29" x14ac:dyDescent="0.25">
      <c r="A3" s="13" t="s">
        <v>286</v>
      </c>
      <c r="B3" s="13">
        <v>1.061E-2</v>
      </c>
      <c r="C3" s="16">
        <v>214.37</v>
      </c>
      <c r="D3" s="16">
        <v>0</v>
      </c>
      <c r="E3" s="14">
        <v>48060</v>
      </c>
      <c r="F3" s="14">
        <v>54900</v>
      </c>
      <c r="G3" s="14">
        <v>61740</v>
      </c>
      <c r="H3" s="14">
        <v>68580</v>
      </c>
      <c r="I3" s="14">
        <v>74100</v>
      </c>
      <c r="J3" s="14">
        <v>64050</v>
      </c>
      <c r="K3" s="14">
        <v>73200</v>
      </c>
      <c r="L3" s="14">
        <v>82350</v>
      </c>
      <c r="M3" s="14">
        <v>91450</v>
      </c>
      <c r="N3" s="14">
        <v>98800</v>
      </c>
      <c r="O3" s="14">
        <v>80010</v>
      </c>
      <c r="P3" s="14">
        <v>91440</v>
      </c>
      <c r="Q3" s="14">
        <v>102870</v>
      </c>
      <c r="R3" s="14">
        <v>114300</v>
      </c>
      <c r="S3" s="14">
        <v>123450</v>
      </c>
      <c r="T3" s="14">
        <v>92120</v>
      </c>
      <c r="U3" s="14">
        <v>105220</v>
      </c>
      <c r="V3" s="14">
        <v>118330</v>
      </c>
      <c r="W3" s="14">
        <v>131450</v>
      </c>
      <c r="X3" s="14">
        <v>142030</v>
      </c>
      <c r="Y3" s="14">
        <v>96120</v>
      </c>
      <c r="Z3" s="14">
        <v>109800</v>
      </c>
      <c r="AA3" s="14">
        <v>123480</v>
      </c>
      <c r="AB3" s="14">
        <v>137160</v>
      </c>
      <c r="AC3" s="14">
        <v>148200</v>
      </c>
    </row>
    <row r="4" spans="1:29" x14ac:dyDescent="0.25">
      <c r="A4" s="11" t="s">
        <v>287</v>
      </c>
      <c r="B4" s="11">
        <v>1.1900000000000001E-2</v>
      </c>
      <c r="C4" s="15">
        <v>197.93</v>
      </c>
      <c r="D4" s="15">
        <v>0</v>
      </c>
      <c r="E4" s="12">
        <v>48060</v>
      </c>
      <c r="F4" s="12">
        <v>54900</v>
      </c>
      <c r="G4" s="12">
        <v>61740</v>
      </c>
      <c r="H4" s="12">
        <v>68580</v>
      </c>
      <c r="I4" s="12">
        <v>74100</v>
      </c>
      <c r="J4" s="12">
        <v>64050</v>
      </c>
      <c r="K4" s="12">
        <v>73200</v>
      </c>
      <c r="L4" s="12">
        <v>82350</v>
      </c>
      <c r="M4" s="12">
        <v>91450</v>
      </c>
      <c r="N4" s="12">
        <v>98800</v>
      </c>
      <c r="O4" s="12">
        <v>80010</v>
      </c>
      <c r="P4" s="12">
        <v>91440</v>
      </c>
      <c r="Q4" s="12">
        <v>102870</v>
      </c>
      <c r="R4" s="12">
        <v>114300</v>
      </c>
      <c r="S4" s="12">
        <v>123450</v>
      </c>
      <c r="T4" s="12">
        <v>92120</v>
      </c>
      <c r="U4" s="12">
        <v>105220</v>
      </c>
      <c r="V4" s="12">
        <v>118330</v>
      </c>
      <c r="W4" s="12">
        <v>131450</v>
      </c>
      <c r="X4" s="12">
        <v>142030</v>
      </c>
      <c r="Y4" s="12">
        <v>96120</v>
      </c>
      <c r="Z4" s="12">
        <v>109800</v>
      </c>
      <c r="AA4" s="12">
        <v>123480</v>
      </c>
      <c r="AB4" s="12">
        <v>137160</v>
      </c>
      <c r="AC4" s="12">
        <v>148200</v>
      </c>
    </row>
    <row r="5" spans="1:29" x14ac:dyDescent="0.25">
      <c r="A5" s="13" t="s">
        <v>288</v>
      </c>
      <c r="B5" s="13">
        <v>8.8100000000000001E-3</v>
      </c>
      <c r="C5" s="16">
        <v>232.74</v>
      </c>
      <c r="D5" s="16">
        <v>0</v>
      </c>
      <c r="E5" s="14">
        <v>48060</v>
      </c>
      <c r="F5" s="14">
        <v>54900</v>
      </c>
      <c r="G5" s="14">
        <v>61740</v>
      </c>
      <c r="H5" s="14">
        <v>68580</v>
      </c>
      <c r="I5" s="14">
        <v>74100</v>
      </c>
      <c r="J5" s="14">
        <v>64050</v>
      </c>
      <c r="K5" s="14">
        <v>73200</v>
      </c>
      <c r="L5" s="14">
        <v>82350</v>
      </c>
      <c r="M5" s="14">
        <v>91450</v>
      </c>
      <c r="N5" s="14">
        <v>98800</v>
      </c>
      <c r="O5" s="14">
        <v>80010</v>
      </c>
      <c r="P5" s="14">
        <v>91440</v>
      </c>
      <c r="Q5" s="14">
        <v>102870</v>
      </c>
      <c r="R5" s="14">
        <v>114300</v>
      </c>
      <c r="S5" s="14">
        <v>123450</v>
      </c>
      <c r="T5" s="14">
        <v>92120</v>
      </c>
      <c r="U5" s="14">
        <v>105220</v>
      </c>
      <c r="V5" s="14">
        <v>118330</v>
      </c>
      <c r="W5" s="14">
        <v>131450</v>
      </c>
      <c r="X5" s="14">
        <v>142030</v>
      </c>
      <c r="Y5" s="14">
        <v>96120</v>
      </c>
      <c r="Z5" s="14">
        <v>109800</v>
      </c>
      <c r="AA5" s="14">
        <v>123480</v>
      </c>
      <c r="AB5" s="14">
        <v>137160</v>
      </c>
      <c r="AC5" s="14">
        <v>148200</v>
      </c>
    </row>
    <row r="6" spans="1:29" x14ac:dyDescent="0.25">
      <c r="A6" s="11" t="s">
        <v>289</v>
      </c>
      <c r="B6" s="11">
        <v>5.9300000000000004E-3</v>
      </c>
      <c r="C6" s="15">
        <v>225.31</v>
      </c>
      <c r="D6" s="15">
        <v>0</v>
      </c>
      <c r="E6" s="12">
        <v>48060</v>
      </c>
      <c r="F6" s="12">
        <v>54900</v>
      </c>
      <c r="G6" s="12">
        <v>61740</v>
      </c>
      <c r="H6" s="12">
        <v>68580</v>
      </c>
      <c r="I6" s="12">
        <v>74100</v>
      </c>
      <c r="J6" s="12">
        <v>64050</v>
      </c>
      <c r="K6" s="12">
        <v>73200</v>
      </c>
      <c r="L6" s="12">
        <v>82350</v>
      </c>
      <c r="M6" s="12">
        <v>91450</v>
      </c>
      <c r="N6" s="12">
        <v>98800</v>
      </c>
      <c r="O6" s="12">
        <v>80010</v>
      </c>
      <c r="P6" s="12">
        <v>91440</v>
      </c>
      <c r="Q6" s="12">
        <v>102870</v>
      </c>
      <c r="R6" s="12">
        <v>114300</v>
      </c>
      <c r="S6" s="12">
        <v>123450</v>
      </c>
      <c r="T6" s="12">
        <v>92120</v>
      </c>
      <c r="U6" s="12">
        <v>105220</v>
      </c>
      <c r="V6" s="12">
        <v>118330</v>
      </c>
      <c r="W6" s="12">
        <v>131450</v>
      </c>
      <c r="X6" s="12">
        <v>142030</v>
      </c>
      <c r="Y6" s="12">
        <v>96120</v>
      </c>
      <c r="Z6" s="12">
        <v>109800</v>
      </c>
      <c r="AA6" s="12">
        <v>123480</v>
      </c>
      <c r="AB6" s="12">
        <v>137160</v>
      </c>
      <c r="AC6" s="12">
        <v>148200</v>
      </c>
    </row>
    <row r="7" spans="1:29" x14ac:dyDescent="0.25">
      <c r="A7" s="13" t="s">
        <v>290</v>
      </c>
      <c r="B7" s="13">
        <v>1.609E-2</v>
      </c>
      <c r="C7" s="16">
        <v>177.77</v>
      </c>
      <c r="D7" s="16">
        <v>0</v>
      </c>
      <c r="E7" s="14">
        <v>48060</v>
      </c>
      <c r="F7" s="14">
        <v>54900</v>
      </c>
      <c r="G7" s="14">
        <v>61740</v>
      </c>
      <c r="H7" s="14">
        <v>68580</v>
      </c>
      <c r="I7" s="14">
        <v>74100</v>
      </c>
      <c r="J7" s="14">
        <v>64050</v>
      </c>
      <c r="K7" s="14">
        <v>73200</v>
      </c>
      <c r="L7" s="14">
        <v>82350</v>
      </c>
      <c r="M7" s="14">
        <v>91450</v>
      </c>
      <c r="N7" s="14">
        <v>98800</v>
      </c>
      <c r="O7" s="14">
        <v>80010</v>
      </c>
      <c r="P7" s="14">
        <v>91440</v>
      </c>
      <c r="Q7" s="14">
        <v>102870</v>
      </c>
      <c r="R7" s="14">
        <v>114300</v>
      </c>
      <c r="S7" s="14">
        <v>123450</v>
      </c>
      <c r="T7" s="14">
        <v>92120</v>
      </c>
      <c r="U7" s="14">
        <v>105220</v>
      </c>
      <c r="V7" s="14">
        <v>118330</v>
      </c>
      <c r="W7" s="14">
        <v>131450</v>
      </c>
      <c r="X7" s="14">
        <v>142030</v>
      </c>
      <c r="Y7" s="14">
        <v>96120</v>
      </c>
      <c r="Z7" s="14">
        <v>109800</v>
      </c>
      <c r="AA7" s="14">
        <v>123480</v>
      </c>
      <c r="AB7" s="14">
        <v>137160</v>
      </c>
      <c r="AC7" s="14">
        <v>148200</v>
      </c>
    </row>
    <row r="8" spans="1:29" x14ac:dyDescent="0.25">
      <c r="A8" s="11" t="s">
        <v>291</v>
      </c>
      <c r="B8" s="11">
        <v>1.388E-2</v>
      </c>
      <c r="C8" s="15">
        <v>195.32</v>
      </c>
      <c r="D8" s="15">
        <v>0</v>
      </c>
      <c r="E8" s="12">
        <v>48060</v>
      </c>
      <c r="F8" s="12">
        <v>54900</v>
      </c>
      <c r="G8" s="12">
        <v>61740</v>
      </c>
      <c r="H8" s="12">
        <v>68580</v>
      </c>
      <c r="I8" s="12">
        <v>74100</v>
      </c>
      <c r="J8" s="12">
        <v>64050</v>
      </c>
      <c r="K8" s="12">
        <v>73200</v>
      </c>
      <c r="L8" s="12">
        <v>82350</v>
      </c>
      <c r="M8" s="12">
        <v>91450</v>
      </c>
      <c r="N8" s="12">
        <v>98800</v>
      </c>
      <c r="O8" s="12">
        <v>80010</v>
      </c>
      <c r="P8" s="12">
        <v>91440</v>
      </c>
      <c r="Q8" s="12">
        <v>102870</v>
      </c>
      <c r="R8" s="12">
        <v>114300</v>
      </c>
      <c r="S8" s="12">
        <v>123450</v>
      </c>
      <c r="T8" s="12">
        <v>92120</v>
      </c>
      <c r="U8" s="12">
        <v>105220</v>
      </c>
      <c r="V8" s="12">
        <v>118330</v>
      </c>
      <c r="W8" s="12">
        <v>131450</v>
      </c>
      <c r="X8" s="12">
        <v>142030</v>
      </c>
      <c r="Y8" s="12">
        <v>96120</v>
      </c>
      <c r="Z8" s="12">
        <v>109800</v>
      </c>
      <c r="AA8" s="12">
        <v>123480</v>
      </c>
      <c r="AB8" s="12">
        <v>137160</v>
      </c>
      <c r="AC8" s="12">
        <v>148200</v>
      </c>
    </row>
    <row r="9" spans="1:29" x14ac:dyDescent="0.25">
      <c r="A9" s="13" t="s">
        <v>292</v>
      </c>
      <c r="B9" s="13">
        <v>1.227E-2</v>
      </c>
      <c r="C9" s="16">
        <v>181.9</v>
      </c>
      <c r="D9" s="16">
        <v>0</v>
      </c>
      <c r="E9" s="14">
        <v>48060</v>
      </c>
      <c r="F9" s="14">
        <v>54900</v>
      </c>
      <c r="G9" s="14">
        <v>61740</v>
      </c>
      <c r="H9" s="14">
        <v>68580</v>
      </c>
      <c r="I9" s="14">
        <v>74100</v>
      </c>
      <c r="J9" s="14">
        <v>64050</v>
      </c>
      <c r="K9" s="14">
        <v>73200</v>
      </c>
      <c r="L9" s="14">
        <v>82350</v>
      </c>
      <c r="M9" s="14">
        <v>91450</v>
      </c>
      <c r="N9" s="14">
        <v>98800</v>
      </c>
      <c r="O9" s="14">
        <v>80010</v>
      </c>
      <c r="P9" s="14">
        <v>91440</v>
      </c>
      <c r="Q9" s="14">
        <v>102870</v>
      </c>
      <c r="R9" s="14">
        <v>114300</v>
      </c>
      <c r="S9" s="14">
        <v>123450</v>
      </c>
      <c r="T9" s="14">
        <v>92120</v>
      </c>
      <c r="U9" s="14">
        <v>105220</v>
      </c>
      <c r="V9" s="14">
        <v>118330</v>
      </c>
      <c r="W9" s="14">
        <v>131450</v>
      </c>
      <c r="X9" s="14">
        <v>142030</v>
      </c>
      <c r="Y9" s="14">
        <v>96120</v>
      </c>
      <c r="Z9" s="14">
        <v>109800</v>
      </c>
      <c r="AA9" s="14">
        <v>123480</v>
      </c>
      <c r="AB9" s="14">
        <v>137160</v>
      </c>
      <c r="AC9" s="14">
        <v>148200</v>
      </c>
    </row>
    <row r="10" spans="1:29" x14ac:dyDescent="0.25">
      <c r="A10" s="11" t="s">
        <v>293</v>
      </c>
      <c r="B10" s="11">
        <v>1.5570000000000001E-2</v>
      </c>
      <c r="C10" s="15">
        <v>199.4</v>
      </c>
      <c r="D10" s="15">
        <v>0</v>
      </c>
      <c r="E10" s="12">
        <v>48060</v>
      </c>
      <c r="F10" s="12">
        <v>54900</v>
      </c>
      <c r="G10" s="12">
        <v>61740</v>
      </c>
      <c r="H10" s="12">
        <v>68580</v>
      </c>
      <c r="I10" s="12">
        <v>74100</v>
      </c>
      <c r="J10" s="12">
        <v>64050</v>
      </c>
      <c r="K10" s="12">
        <v>73200</v>
      </c>
      <c r="L10" s="12">
        <v>82350</v>
      </c>
      <c r="M10" s="12">
        <v>91450</v>
      </c>
      <c r="N10" s="12">
        <v>98800</v>
      </c>
      <c r="O10" s="12">
        <v>80010</v>
      </c>
      <c r="P10" s="12">
        <v>91440</v>
      </c>
      <c r="Q10" s="12">
        <v>102870</v>
      </c>
      <c r="R10" s="12">
        <v>114300</v>
      </c>
      <c r="S10" s="12">
        <v>123450</v>
      </c>
      <c r="T10" s="12">
        <v>92120</v>
      </c>
      <c r="U10" s="12">
        <v>105220</v>
      </c>
      <c r="V10" s="12">
        <v>118330</v>
      </c>
      <c r="W10" s="12">
        <v>131450</v>
      </c>
      <c r="X10" s="12">
        <v>142030</v>
      </c>
      <c r="Y10" s="12">
        <v>96120</v>
      </c>
      <c r="Z10" s="12">
        <v>109800</v>
      </c>
      <c r="AA10" s="12">
        <v>123480</v>
      </c>
      <c r="AB10" s="12">
        <v>137160</v>
      </c>
      <c r="AC10" s="12">
        <v>148200</v>
      </c>
    </row>
    <row r="11" spans="1:29" x14ac:dyDescent="0.25">
      <c r="A11" s="13" t="s">
        <v>294</v>
      </c>
      <c r="B11" s="13">
        <v>1.307E-2</v>
      </c>
      <c r="C11" s="16">
        <v>184.08</v>
      </c>
      <c r="D11" s="16">
        <v>0.14000000000000001</v>
      </c>
      <c r="E11" s="14">
        <v>48060</v>
      </c>
      <c r="F11" s="14">
        <v>54900</v>
      </c>
      <c r="G11" s="14">
        <v>61740</v>
      </c>
      <c r="H11" s="14">
        <v>68580</v>
      </c>
      <c r="I11" s="14">
        <v>74100</v>
      </c>
      <c r="J11" s="14">
        <v>64050</v>
      </c>
      <c r="K11" s="14">
        <v>73200</v>
      </c>
      <c r="L11" s="14">
        <v>82350</v>
      </c>
      <c r="M11" s="14">
        <v>91450</v>
      </c>
      <c r="N11" s="14">
        <v>98800</v>
      </c>
      <c r="O11" s="14">
        <v>80010</v>
      </c>
      <c r="P11" s="14">
        <v>91440</v>
      </c>
      <c r="Q11" s="14">
        <v>102870</v>
      </c>
      <c r="R11" s="14">
        <v>114300</v>
      </c>
      <c r="S11" s="14">
        <v>123450</v>
      </c>
      <c r="T11" s="14">
        <v>92120</v>
      </c>
      <c r="U11" s="14">
        <v>105220</v>
      </c>
      <c r="V11" s="14">
        <v>118330</v>
      </c>
      <c r="W11" s="14">
        <v>131450</v>
      </c>
      <c r="X11" s="14">
        <v>142030</v>
      </c>
      <c r="Y11" s="14">
        <v>96120</v>
      </c>
      <c r="Z11" s="14">
        <v>109800</v>
      </c>
      <c r="AA11" s="14">
        <v>123480</v>
      </c>
      <c r="AB11" s="14">
        <v>137160</v>
      </c>
      <c r="AC11" s="14">
        <v>148200</v>
      </c>
    </row>
    <row r="12" spans="1:29" x14ac:dyDescent="0.25">
      <c r="A12" s="11" t="s">
        <v>295</v>
      </c>
      <c r="B12" s="11">
        <v>1.175E-2</v>
      </c>
      <c r="C12" s="15">
        <v>202.23</v>
      </c>
      <c r="D12" s="15">
        <v>0</v>
      </c>
      <c r="E12" s="12">
        <v>48060</v>
      </c>
      <c r="F12" s="12">
        <v>54900</v>
      </c>
      <c r="G12" s="12">
        <v>61740</v>
      </c>
      <c r="H12" s="12">
        <v>68580</v>
      </c>
      <c r="I12" s="12">
        <v>74100</v>
      </c>
      <c r="J12" s="12">
        <v>64050</v>
      </c>
      <c r="K12" s="12">
        <v>73200</v>
      </c>
      <c r="L12" s="12">
        <v>82350</v>
      </c>
      <c r="M12" s="12">
        <v>91450</v>
      </c>
      <c r="N12" s="12">
        <v>98800</v>
      </c>
      <c r="O12" s="12">
        <v>80010</v>
      </c>
      <c r="P12" s="12">
        <v>91440</v>
      </c>
      <c r="Q12" s="12">
        <v>102870</v>
      </c>
      <c r="R12" s="12">
        <v>114300</v>
      </c>
      <c r="S12" s="12">
        <v>123450</v>
      </c>
      <c r="T12" s="12">
        <v>92120</v>
      </c>
      <c r="U12" s="12">
        <v>105220</v>
      </c>
      <c r="V12" s="12">
        <v>118330</v>
      </c>
      <c r="W12" s="12">
        <v>131450</v>
      </c>
      <c r="X12" s="12">
        <v>142030</v>
      </c>
      <c r="Y12" s="12">
        <v>96120</v>
      </c>
      <c r="Z12" s="12">
        <v>109800</v>
      </c>
      <c r="AA12" s="12">
        <v>123480</v>
      </c>
      <c r="AB12" s="12">
        <v>137160</v>
      </c>
      <c r="AC12" s="12">
        <v>148200</v>
      </c>
    </row>
    <row r="13" spans="1:29" x14ac:dyDescent="0.25">
      <c r="A13" s="13" t="s">
        <v>298</v>
      </c>
      <c r="B13" s="13">
        <v>2.1520000000000001E-2</v>
      </c>
      <c r="C13" s="16">
        <v>211.3</v>
      </c>
      <c r="D13" s="16">
        <v>0.2</v>
      </c>
      <c r="E13" s="14">
        <v>48060</v>
      </c>
      <c r="F13" s="14">
        <v>54900</v>
      </c>
      <c r="G13" s="14">
        <v>61740</v>
      </c>
      <c r="H13" s="14">
        <v>68580</v>
      </c>
      <c r="I13" s="14">
        <v>74100</v>
      </c>
      <c r="J13" s="14">
        <v>64050</v>
      </c>
      <c r="K13" s="14">
        <v>73200</v>
      </c>
      <c r="L13" s="14">
        <v>82350</v>
      </c>
      <c r="M13" s="14">
        <v>91450</v>
      </c>
      <c r="N13" s="14">
        <v>98800</v>
      </c>
      <c r="O13" s="14">
        <v>80010</v>
      </c>
      <c r="P13" s="14">
        <v>91440</v>
      </c>
      <c r="Q13" s="14">
        <v>102870</v>
      </c>
      <c r="R13" s="14">
        <v>114300</v>
      </c>
      <c r="S13" s="14">
        <v>123450</v>
      </c>
      <c r="T13" s="14">
        <v>92120</v>
      </c>
      <c r="U13" s="14">
        <v>105220</v>
      </c>
      <c r="V13" s="14">
        <v>118330</v>
      </c>
      <c r="W13" s="14">
        <v>131450</v>
      </c>
      <c r="X13" s="14">
        <v>142030</v>
      </c>
      <c r="Y13" s="14">
        <v>96120</v>
      </c>
      <c r="Z13" s="14">
        <v>109800</v>
      </c>
      <c r="AA13" s="14">
        <v>123480</v>
      </c>
      <c r="AB13" s="14">
        <v>137160</v>
      </c>
      <c r="AC13" s="14">
        <v>148200</v>
      </c>
    </row>
    <row r="14" spans="1:29" x14ac:dyDescent="0.25">
      <c r="A14" s="11" t="s">
        <v>296</v>
      </c>
      <c r="B14" s="11">
        <v>1.426E-2</v>
      </c>
      <c r="C14" s="15">
        <v>177.6</v>
      </c>
      <c r="D14" s="15">
        <v>0</v>
      </c>
      <c r="E14" s="12">
        <v>48060</v>
      </c>
      <c r="F14" s="12">
        <v>54900</v>
      </c>
      <c r="G14" s="12">
        <v>61740</v>
      </c>
      <c r="H14" s="12">
        <v>68580</v>
      </c>
      <c r="I14" s="12">
        <v>74100</v>
      </c>
      <c r="J14" s="12">
        <v>64050</v>
      </c>
      <c r="K14" s="12">
        <v>73200</v>
      </c>
      <c r="L14" s="12">
        <v>82350</v>
      </c>
      <c r="M14" s="12">
        <v>91450</v>
      </c>
      <c r="N14" s="12">
        <v>98800</v>
      </c>
      <c r="O14" s="12">
        <v>80010</v>
      </c>
      <c r="P14" s="12">
        <v>91440</v>
      </c>
      <c r="Q14" s="12">
        <v>102870</v>
      </c>
      <c r="R14" s="12">
        <v>114300</v>
      </c>
      <c r="S14" s="12">
        <v>123450</v>
      </c>
      <c r="T14" s="12">
        <v>92120</v>
      </c>
      <c r="U14" s="12">
        <v>105220</v>
      </c>
      <c r="V14" s="12">
        <v>118330</v>
      </c>
      <c r="W14" s="12">
        <v>131450</v>
      </c>
      <c r="X14" s="12">
        <v>142030</v>
      </c>
      <c r="Y14" s="12">
        <v>96120</v>
      </c>
      <c r="Z14" s="12">
        <v>109800</v>
      </c>
      <c r="AA14" s="12">
        <v>123480</v>
      </c>
      <c r="AB14" s="12">
        <v>137160</v>
      </c>
      <c r="AC14" s="12">
        <v>148200</v>
      </c>
    </row>
    <row r="15" spans="1:29" x14ac:dyDescent="0.25">
      <c r="A15" s="13" t="s">
        <v>297</v>
      </c>
      <c r="B15" s="13">
        <v>1.529E-2</v>
      </c>
      <c r="C15" s="16">
        <v>181.81</v>
      </c>
      <c r="D15" s="16">
        <v>0</v>
      </c>
      <c r="E15" s="14">
        <v>51960</v>
      </c>
      <c r="F15" s="14">
        <v>59400</v>
      </c>
      <c r="G15" s="14">
        <v>66840</v>
      </c>
      <c r="H15" s="14">
        <v>74220</v>
      </c>
      <c r="I15" s="14">
        <v>80160</v>
      </c>
      <c r="J15" s="14">
        <v>69300</v>
      </c>
      <c r="K15" s="14">
        <v>79200</v>
      </c>
      <c r="L15" s="14">
        <v>89100</v>
      </c>
      <c r="M15" s="14">
        <v>98950</v>
      </c>
      <c r="N15" s="14">
        <v>106900</v>
      </c>
      <c r="O15" s="14">
        <v>86590</v>
      </c>
      <c r="P15" s="14">
        <v>98960</v>
      </c>
      <c r="Q15" s="14">
        <v>111330</v>
      </c>
      <c r="R15" s="14">
        <v>123700</v>
      </c>
      <c r="S15" s="14">
        <v>133600</v>
      </c>
      <c r="T15" s="14">
        <v>99590</v>
      </c>
      <c r="U15" s="14">
        <v>113850</v>
      </c>
      <c r="V15" s="14">
        <v>128110</v>
      </c>
      <c r="W15" s="14">
        <v>142260</v>
      </c>
      <c r="X15" s="14">
        <v>153640</v>
      </c>
      <c r="Y15" s="14">
        <v>103920</v>
      </c>
      <c r="Z15" s="14">
        <v>118800</v>
      </c>
      <c r="AA15" s="14">
        <v>133680</v>
      </c>
      <c r="AB15" s="14">
        <v>148440</v>
      </c>
      <c r="AC15" s="14">
        <v>160320</v>
      </c>
    </row>
    <row r="16" spans="1:29" x14ac:dyDescent="0.25">
      <c r="A16" s="11" t="s">
        <v>299</v>
      </c>
      <c r="B16" s="11">
        <v>5.64E-3</v>
      </c>
      <c r="C16" s="15">
        <v>365.29</v>
      </c>
      <c r="D16" s="15">
        <v>0</v>
      </c>
      <c r="E16" s="12">
        <v>48060</v>
      </c>
      <c r="F16" s="12">
        <v>54900</v>
      </c>
      <c r="G16" s="12">
        <v>61740</v>
      </c>
      <c r="H16" s="12">
        <v>68580</v>
      </c>
      <c r="I16" s="12">
        <v>74100</v>
      </c>
      <c r="J16" s="12">
        <v>64050</v>
      </c>
      <c r="K16" s="12">
        <v>73200</v>
      </c>
      <c r="L16" s="12">
        <v>82350</v>
      </c>
      <c r="M16" s="12">
        <v>91450</v>
      </c>
      <c r="N16" s="12">
        <v>98800</v>
      </c>
      <c r="O16" s="12">
        <v>80010</v>
      </c>
      <c r="P16" s="12">
        <v>91440</v>
      </c>
      <c r="Q16" s="12">
        <v>102870</v>
      </c>
      <c r="R16" s="12">
        <v>114300</v>
      </c>
      <c r="S16" s="12">
        <v>123450</v>
      </c>
      <c r="T16" s="12">
        <v>92120</v>
      </c>
      <c r="U16" s="12">
        <v>105220</v>
      </c>
      <c r="V16" s="12">
        <v>118330</v>
      </c>
      <c r="W16" s="12">
        <v>131450</v>
      </c>
      <c r="X16" s="12">
        <v>142030</v>
      </c>
      <c r="Y16" s="12">
        <v>96120</v>
      </c>
      <c r="Z16" s="12">
        <v>109800</v>
      </c>
      <c r="AA16" s="12">
        <v>123480</v>
      </c>
      <c r="AB16" s="12">
        <v>137160</v>
      </c>
      <c r="AC16" s="12">
        <v>148200</v>
      </c>
    </row>
    <row r="17" spans="1:29" x14ac:dyDescent="0.25">
      <c r="A17" s="13" t="s">
        <v>300</v>
      </c>
      <c r="B17" s="13">
        <v>1.562E-2</v>
      </c>
      <c r="C17" s="16">
        <v>183.72</v>
      </c>
      <c r="D17" s="16">
        <v>0.2</v>
      </c>
      <c r="E17" s="14">
        <v>48060</v>
      </c>
      <c r="F17" s="14">
        <v>54900</v>
      </c>
      <c r="G17" s="14">
        <v>61740</v>
      </c>
      <c r="H17" s="14">
        <v>68580</v>
      </c>
      <c r="I17" s="14">
        <v>74100</v>
      </c>
      <c r="J17" s="14">
        <v>64050</v>
      </c>
      <c r="K17" s="14">
        <v>73200</v>
      </c>
      <c r="L17" s="14">
        <v>82350</v>
      </c>
      <c r="M17" s="14">
        <v>91450</v>
      </c>
      <c r="N17" s="14">
        <v>98800</v>
      </c>
      <c r="O17" s="14">
        <v>80010</v>
      </c>
      <c r="P17" s="14">
        <v>91440</v>
      </c>
      <c r="Q17" s="14">
        <v>102870</v>
      </c>
      <c r="R17" s="14">
        <v>114300</v>
      </c>
      <c r="S17" s="14">
        <v>123450</v>
      </c>
      <c r="T17" s="14">
        <v>92120</v>
      </c>
      <c r="U17" s="14">
        <v>105220</v>
      </c>
      <c r="V17" s="14">
        <v>118330</v>
      </c>
      <c r="W17" s="14">
        <v>131450</v>
      </c>
      <c r="X17" s="14">
        <v>142030</v>
      </c>
      <c r="Y17" s="14">
        <v>96120</v>
      </c>
      <c r="Z17" s="14">
        <v>109800</v>
      </c>
      <c r="AA17" s="14">
        <v>123480</v>
      </c>
      <c r="AB17" s="14">
        <v>137160</v>
      </c>
      <c r="AC17" s="14">
        <v>148200</v>
      </c>
    </row>
    <row r="18" spans="1:29" x14ac:dyDescent="0.25">
      <c r="A18" s="11" t="s">
        <v>301</v>
      </c>
      <c r="B18" s="11">
        <v>1.3520000000000001E-2</v>
      </c>
      <c r="C18" s="15">
        <v>192.9</v>
      </c>
      <c r="D18" s="15">
        <v>0.35</v>
      </c>
      <c r="E18" s="12">
        <v>48060</v>
      </c>
      <c r="F18" s="12">
        <v>54900</v>
      </c>
      <c r="G18" s="12">
        <v>61740</v>
      </c>
      <c r="H18" s="12">
        <v>68580</v>
      </c>
      <c r="I18" s="12">
        <v>74100</v>
      </c>
      <c r="J18" s="12">
        <v>64050</v>
      </c>
      <c r="K18" s="12">
        <v>73200</v>
      </c>
      <c r="L18" s="12">
        <v>82350</v>
      </c>
      <c r="M18" s="12">
        <v>91450</v>
      </c>
      <c r="N18" s="12">
        <v>98800</v>
      </c>
      <c r="O18" s="12">
        <v>80010</v>
      </c>
      <c r="P18" s="12">
        <v>91440</v>
      </c>
      <c r="Q18" s="12">
        <v>102870</v>
      </c>
      <c r="R18" s="12">
        <v>114300</v>
      </c>
      <c r="S18" s="12">
        <v>123450</v>
      </c>
      <c r="T18" s="12">
        <v>92120</v>
      </c>
      <c r="U18" s="12">
        <v>105220</v>
      </c>
      <c r="V18" s="12">
        <v>118330</v>
      </c>
      <c r="W18" s="12">
        <v>131450</v>
      </c>
      <c r="X18" s="12">
        <v>142030</v>
      </c>
      <c r="Y18" s="12">
        <v>96120</v>
      </c>
      <c r="Z18" s="12">
        <v>109800</v>
      </c>
      <c r="AA18" s="12">
        <v>123480</v>
      </c>
      <c r="AB18" s="12">
        <v>137160</v>
      </c>
      <c r="AC18" s="12">
        <v>148200</v>
      </c>
    </row>
    <row r="19" spans="1:29" x14ac:dyDescent="0.25">
      <c r="A19" s="13" t="s">
        <v>302</v>
      </c>
      <c r="B19" s="13">
        <v>4.79E-3</v>
      </c>
      <c r="C19" s="16">
        <v>178.35</v>
      </c>
      <c r="D19" s="16">
        <v>0</v>
      </c>
      <c r="E19" s="14">
        <v>48060</v>
      </c>
      <c r="F19" s="14">
        <v>54900</v>
      </c>
      <c r="G19" s="14">
        <v>61740</v>
      </c>
      <c r="H19" s="14">
        <v>68580</v>
      </c>
      <c r="I19" s="14">
        <v>74100</v>
      </c>
      <c r="J19" s="14">
        <v>64050</v>
      </c>
      <c r="K19" s="14">
        <v>73200</v>
      </c>
      <c r="L19" s="14">
        <v>82350</v>
      </c>
      <c r="M19" s="14">
        <v>91450</v>
      </c>
      <c r="N19" s="14">
        <v>98800</v>
      </c>
      <c r="O19" s="14">
        <v>80010</v>
      </c>
      <c r="P19" s="14">
        <v>91440</v>
      </c>
      <c r="Q19" s="14">
        <v>102870</v>
      </c>
      <c r="R19" s="14">
        <v>114300</v>
      </c>
      <c r="S19" s="14">
        <v>123450</v>
      </c>
      <c r="T19" s="14">
        <v>92120</v>
      </c>
      <c r="U19" s="14">
        <v>105220</v>
      </c>
      <c r="V19" s="14">
        <v>118330</v>
      </c>
      <c r="W19" s="14">
        <v>131450</v>
      </c>
      <c r="X19" s="14">
        <v>142030</v>
      </c>
      <c r="Y19" s="14">
        <v>96120</v>
      </c>
      <c r="Z19" s="14">
        <v>109800</v>
      </c>
      <c r="AA19" s="14">
        <v>123480</v>
      </c>
      <c r="AB19" s="14">
        <v>137160</v>
      </c>
      <c r="AC19" s="14">
        <v>148200</v>
      </c>
    </row>
    <row r="20" spans="1:29" x14ac:dyDescent="0.25">
      <c r="A20" s="11" t="s">
        <v>303</v>
      </c>
      <c r="B20" s="11">
        <v>9.0600000000000003E-3</v>
      </c>
      <c r="C20" s="15">
        <v>208.94</v>
      </c>
      <c r="D20" s="15">
        <v>0</v>
      </c>
      <c r="E20" s="12">
        <v>58620</v>
      </c>
      <c r="F20" s="12">
        <v>66960</v>
      </c>
      <c r="G20" s="12">
        <v>75360</v>
      </c>
      <c r="H20" s="12">
        <v>83700</v>
      </c>
      <c r="I20" s="12">
        <v>90420</v>
      </c>
      <c r="J20" s="12">
        <v>72950</v>
      </c>
      <c r="K20" s="12">
        <v>83400</v>
      </c>
      <c r="L20" s="12">
        <v>93800</v>
      </c>
      <c r="M20" s="12">
        <v>104200</v>
      </c>
      <c r="N20" s="12">
        <v>112550</v>
      </c>
      <c r="O20" s="12">
        <v>97650</v>
      </c>
      <c r="P20" s="12">
        <v>111600</v>
      </c>
      <c r="Q20" s="12">
        <v>125550</v>
      </c>
      <c r="R20" s="12">
        <v>139500</v>
      </c>
      <c r="S20" s="12">
        <v>150660</v>
      </c>
      <c r="T20" s="12">
        <v>112350</v>
      </c>
      <c r="U20" s="12">
        <v>128340</v>
      </c>
      <c r="V20" s="12">
        <v>144440</v>
      </c>
      <c r="W20" s="12">
        <v>160430</v>
      </c>
      <c r="X20" s="12">
        <v>173310</v>
      </c>
      <c r="Y20" s="12">
        <v>117240</v>
      </c>
      <c r="Z20" s="12">
        <v>133920</v>
      </c>
      <c r="AA20" s="12">
        <v>150720</v>
      </c>
      <c r="AB20" s="12">
        <v>167400</v>
      </c>
      <c r="AC20" s="12">
        <v>180840</v>
      </c>
    </row>
    <row r="21" spans="1:29" x14ac:dyDescent="0.25">
      <c r="A21" s="13" t="s">
        <v>304</v>
      </c>
      <c r="B21" s="13">
        <v>6.79E-3</v>
      </c>
      <c r="C21" s="16">
        <v>214.67</v>
      </c>
      <c r="D21" s="16">
        <v>0.1</v>
      </c>
      <c r="E21" s="14">
        <v>48060</v>
      </c>
      <c r="F21" s="14">
        <v>54900</v>
      </c>
      <c r="G21" s="14">
        <v>61740</v>
      </c>
      <c r="H21" s="14">
        <v>68580</v>
      </c>
      <c r="I21" s="14">
        <v>74100</v>
      </c>
      <c r="J21" s="14">
        <v>64050</v>
      </c>
      <c r="K21" s="14">
        <v>73200</v>
      </c>
      <c r="L21" s="14">
        <v>82350</v>
      </c>
      <c r="M21" s="14">
        <v>91450</v>
      </c>
      <c r="N21" s="14">
        <v>98800</v>
      </c>
      <c r="O21" s="14">
        <v>80010</v>
      </c>
      <c r="P21" s="14">
        <v>91440</v>
      </c>
      <c r="Q21" s="14">
        <v>102870</v>
      </c>
      <c r="R21" s="14">
        <v>114300</v>
      </c>
      <c r="S21" s="14">
        <v>123450</v>
      </c>
      <c r="T21" s="14">
        <v>92120</v>
      </c>
      <c r="U21" s="14">
        <v>105220</v>
      </c>
      <c r="V21" s="14">
        <v>118330</v>
      </c>
      <c r="W21" s="14">
        <v>131450</v>
      </c>
      <c r="X21" s="14">
        <v>142030</v>
      </c>
      <c r="Y21" s="14">
        <v>96120</v>
      </c>
      <c r="Z21" s="14">
        <v>109800</v>
      </c>
      <c r="AA21" s="14">
        <v>123480</v>
      </c>
      <c r="AB21" s="14">
        <v>137160</v>
      </c>
      <c r="AC21" s="14">
        <v>148200</v>
      </c>
    </row>
    <row r="22" spans="1:29" x14ac:dyDescent="0.25">
      <c r="A22" s="11" t="s">
        <v>305</v>
      </c>
      <c r="B22" s="11">
        <v>5.7600000000000004E-3</v>
      </c>
      <c r="C22" s="15">
        <v>194.7</v>
      </c>
      <c r="D22" s="15">
        <v>0</v>
      </c>
      <c r="E22" s="12">
        <v>51960</v>
      </c>
      <c r="F22" s="12">
        <v>59400</v>
      </c>
      <c r="G22" s="12">
        <v>66840</v>
      </c>
      <c r="H22" s="12">
        <v>74220</v>
      </c>
      <c r="I22" s="12">
        <v>80160</v>
      </c>
      <c r="J22" s="12">
        <v>69300</v>
      </c>
      <c r="K22" s="12">
        <v>79200</v>
      </c>
      <c r="L22" s="12">
        <v>89100</v>
      </c>
      <c r="M22" s="12">
        <v>98950</v>
      </c>
      <c r="N22" s="12">
        <v>106900</v>
      </c>
      <c r="O22" s="12">
        <v>86590</v>
      </c>
      <c r="P22" s="12">
        <v>98960</v>
      </c>
      <c r="Q22" s="12">
        <v>111330</v>
      </c>
      <c r="R22" s="12">
        <v>123700</v>
      </c>
      <c r="S22" s="12">
        <v>133600</v>
      </c>
      <c r="T22" s="12">
        <v>99590</v>
      </c>
      <c r="U22" s="12">
        <v>113850</v>
      </c>
      <c r="V22" s="12">
        <v>128110</v>
      </c>
      <c r="W22" s="12">
        <v>142260</v>
      </c>
      <c r="X22" s="12">
        <v>153640</v>
      </c>
      <c r="Y22" s="12">
        <v>103920</v>
      </c>
      <c r="Z22" s="12">
        <v>118800</v>
      </c>
      <c r="AA22" s="12">
        <v>133680</v>
      </c>
      <c r="AB22" s="12">
        <v>148440</v>
      </c>
      <c r="AC22" s="12">
        <v>160320</v>
      </c>
    </row>
    <row r="23" spans="1:29" x14ac:dyDescent="0.25">
      <c r="A23" s="13" t="s">
        <v>306</v>
      </c>
      <c r="B23" s="13">
        <v>8.6899999999999998E-3</v>
      </c>
      <c r="C23" s="16">
        <v>206.99</v>
      </c>
      <c r="D23" s="16">
        <v>0</v>
      </c>
      <c r="E23" s="14">
        <v>58620</v>
      </c>
      <c r="F23" s="14">
        <v>66960</v>
      </c>
      <c r="G23" s="14">
        <v>75360</v>
      </c>
      <c r="H23" s="14">
        <v>83700</v>
      </c>
      <c r="I23" s="14">
        <v>90420</v>
      </c>
      <c r="J23" s="14">
        <v>72950</v>
      </c>
      <c r="K23" s="14">
        <v>83400</v>
      </c>
      <c r="L23" s="14">
        <v>93800</v>
      </c>
      <c r="M23" s="14">
        <v>104200</v>
      </c>
      <c r="N23" s="14">
        <v>112550</v>
      </c>
      <c r="O23" s="14">
        <v>97650</v>
      </c>
      <c r="P23" s="14">
        <v>111600</v>
      </c>
      <c r="Q23" s="14">
        <v>125550</v>
      </c>
      <c r="R23" s="14">
        <v>139500</v>
      </c>
      <c r="S23" s="14">
        <v>150660</v>
      </c>
      <c r="T23" s="14">
        <v>112350</v>
      </c>
      <c r="U23" s="14">
        <v>128340</v>
      </c>
      <c r="V23" s="14">
        <v>144440</v>
      </c>
      <c r="W23" s="14">
        <v>160430</v>
      </c>
      <c r="X23" s="14">
        <v>173310</v>
      </c>
      <c r="Y23" s="14">
        <v>117240</v>
      </c>
      <c r="Z23" s="14">
        <v>133920</v>
      </c>
      <c r="AA23" s="14">
        <v>150720</v>
      </c>
      <c r="AB23" s="14">
        <v>167400</v>
      </c>
      <c r="AC23" s="14">
        <v>180840</v>
      </c>
    </row>
    <row r="24" spans="1:29" x14ac:dyDescent="0.25">
      <c r="A24" s="11" t="s">
        <v>307</v>
      </c>
      <c r="B24" s="11">
        <v>1.1039999999999999E-2</v>
      </c>
      <c r="C24" s="15">
        <v>190.71</v>
      </c>
      <c r="D24" s="15">
        <v>0.05</v>
      </c>
      <c r="E24" s="12">
        <v>48060</v>
      </c>
      <c r="F24" s="12">
        <v>54900</v>
      </c>
      <c r="G24" s="12">
        <v>61740</v>
      </c>
      <c r="H24" s="12">
        <v>68580</v>
      </c>
      <c r="I24" s="12">
        <v>74100</v>
      </c>
      <c r="J24" s="12">
        <v>64050</v>
      </c>
      <c r="K24" s="12">
        <v>73200</v>
      </c>
      <c r="L24" s="12">
        <v>82350</v>
      </c>
      <c r="M24" s="12">
        <v>91450</v>
      </c>
      <c r="N24" s="12">
        <v>98800</v>
      </c>
      <c r="O24" s="12">
        <v>80010</v>
      </c>
      <c r="P24" s="12">
        <v>91440</v>
      </c>
      <c r="Q24" s="12">
        <v>102870</v>
      </c>
      <c r="R24" s="12">
        <v>114300</v>
      </c>
      <c r="S24" s="12">
        <v>123450</v>
      </c>
      <c r="T24" s="12">
        <v>92120</v>
      </c>
      <c r="U24" s="12">
        <v>105220</v>
      </c>
      <c r="V24" s="12">
        <v>118330</v>
      </c>
      <c r="W24" s="12">
        <v>131450</v>
      </c>
      <c r="X24" s="12">
        <v>142030</v>
      </c>
      <c r="Y24" s="12">
        <v>96120</v>
      </c>
      <c r="Z24" s="12">
        <v>109800</v>
      </c>
      <c r="AA24" s="12">
        <v>123480</v>
      </c>
      <c r="AB24" s="12">
        <v>137160</v>
      </c>
      <c r="AC24" s="12">
        <v>148200</v>
      </c>
    </row>
    <row r="25" spans="1:29" x14ac:dyDescent="0.25">
      <c r="A25" s="13" t="s">
        <v>308</v>
      </c>
      <c r="B25" s="13">
        <v>1.7579999999999998E-2</v>
      </c>
      <c r="C25" s="16">
        <v>175.15</v>
      </c>
      <c r="D25" s="16">
        <v>0.2</v>
      </c>
      <c r="E25" s="14">
        <v>48060</v>
      </c>
      <c r="F25" s="14">
        <v>54900</v>
      </c>
      <c r="G25" s="14">
        <v>61740</v>
      </c>
      <c r="H25" s="14">
        <v>68580</v>
      </c>
      <c r="I25" s="14">
        <v>74100</v>
      </c>
      <c r="J25" s="14">
        <v>64050</v>
      </c>
      <c r="K25" s="14">
        <v>73200</v>
      </c>
      <c r="L25" s="14">
        <v>82350</v>
      </c>
      <c r="M25" s="14">
        <v>91450</v>
      </c>
      <c r="N25" s="14">
        <v>98800</v>
      </c>
      <c r="O25" s="14">
        <v>80010</v>
      </c>
      <c r="P25" s="14">
        <v>91440</v>
      </c>
      <c r="Q25" s="14">
        <v>102870</v>
      </c>
      <c r="R25" s="14">
        <v>114300</v>
      </c>
      <c r="S25" s="14">
        <v>123450</v>
      </c>
      <c r="T25" s="14">
        <v>92120</v>
      </c>
      <c r="U25" s="14">
        <v>105220</v>
      </c>
      <c r="V25" s="14">
        <v>118330</v>
      </c>
      <c r="W25" s="14">
        <v>131450</v>
      </c>
      <c r="X25" s="14">
        <v>142030</v>
      </c>
      <c r="Y25" s="14">
        <v>96120</v>
      </c>
      <c r="Z25" s="14">
        <v>109800</v>
      </c>
      <c r="AA25" s="14">
        <v>123480</v>
      </c>
      <c r="AB25" s="14">
        <v>137160</v>
      </c>
      <c r="AC25" s="14">
        <v>148200</v>
      </c>
    </row>
    <row r="26" spans="1:29" x14ac:dyDescent="0.25">
      <c r="A26" s="11" t="s">
        <v>309</v>
      </c>
      <c r="B26" s="11">
        <v>1.15E-2</v>
      </c>
      <c r="C26" s="15">
        <v>195.87</v>
      </c>
      <c r="D26" s="15">
        <v>0</v>
      </c>
      <c r="E26" s="12">
        <v>48060</v>
      </c>
      <c r="F26" s="12">
        <v>54900</v>
      </c>
      <c r="G26" s="12">
        <v>61740</v>
      </c>
      <c r="H26" s="12">
        <v>68580</v>
      </c>
      <c r="I26" s="12">
        <v>74100</v>
      </c>
      <c r="J26" s="12">
        <v>64050</v>
      </c>
      <c r="K26" s="12">
        <v>73200</v>
      </c>
      <c r="L26" s="12">
        <v>82350</v>
      </c>
      <c r="M26" s="12">
        <v>91450</v>
      </c>
      <c r="N26" s="12">
        <v>98800</v>
      </c>
      <c r="O26" s="12">
        <v>80010</v>
      </c>
      <c r="P26" s="12">
        <v>91440</v>
      </c>
      <c r="Q26" s="12">
        <v>102870</v>
      </c>
      <c r="R26" s="12">
        <v>114300</v>
      </c>
      <c r="S26" s="12">
        <v>123450</v>
      </c>
      <c r="T26" s="12">
        <v>92120</v>
      </c>
      <c r="U26" s="12">
        <v>105220</v>
      </c>
      <c r="V26" s="12">
        <v>118330</v>
      </c>
      <c r="W26" s="12">
        <v>131450</v>
      </c>
      <c r="X26" s="12">
        <v>142030</v>
      </c>
      <c r="Y26" s="12">
        <v>96120</v>
      </c>
      <c r="Z26" s="12">
        <v>109800</v>
      </c>
      <c r="AA26" s="12">
        <v>123480</v>
      </c>
      <c r="AB26" s="12">
        <v>137160</v>
      </c>
      <c r="AC26" s="12">
        <v>148200</v>
      </c>
    </row>
    <row r="27" spans="1:29" x14ac:dyDescent="0.25">
      <c r="A27" s="13" t="s">
        <v>310</v>
      </c>
      <c r="B27" s="13">
        <v>1.315E-2</v>
      </c>
      <c r="C27" s="16">
        <v>202.36</v>
      </c>
      <c r="D27" s="16">
        <v>0</v>
      </c>
      <c r="E27" s="14">
        <v>48060</v>
      </c>
      <c r="F27" s="14">
        <v>54900</v>
      </c>
      <c r="G27" s="14">
        <v>61740</v>
      </c>
      <c r="H27" s="14">
        <v>68580</v>
      </c>
      <c r="I27" s="14">
        <v>74100</v>
      </c>
      <c r="J27" s="14">
        <v>64050</v>
      </c>
      <c r="K27" s="14">
        <v>73200</v>
      </c>
      <c r="L27" s="14">
        <v>82350</v>
      </c>
      <c r="M27" s="14">
        <v>91450</v>
      </c>
      <c r="N27" s="14">
        <v>98800</v>
      </c>
      <c r="O27" s="14">
        <v>80010</v>
      </c>
      <c r="P27" s="14">
        <v>91440</v>
      </c>
      <c r="Q27" s="14">
        <v>102870</v>
      </c>
      <c r="R27" s="14">
        <v>114300</v>
      </c>
      <c r="S27" s="14">
        <v>123450</v>
      </c>
      <c r="T27" s="14">
        <v>92120</v>
      </c>
      <c r="U27" s="14">
        <v>105220</v>
      </c>
      <c r="V27" s="14">
        <v>118330</v>
      </c>
      <c r="W27" s="14">
        <v>131450</v>
      </c>
      <c r="X27" s="14">
        <v>142030</v>
      </c>
      <c r="Y27" s="14">
        <v>96120</v>
      </c>
      <c r="Z27" s="14">
        <v>109800</v>
      </c>
      <c r="AA27" s="14">
        <v>123480</v>
      </c>
      <c r="AB27" s="14">
        <v>137160</v>
      </c>
      <c r="AC27" s="14">
        <v>148200</v>
      </c>
    </row>
    <row r="28" spans="1:29" x14ac:dyDescent="0.25">
      <c r="A28" s="11" t="s">
        <v>311</v>
      </c>
      <c r="B28" s="11">
        <v>1.328E-2</v>
      </c>
      <c r="C28" s="15">
        <v>194.31</v>
      </c>
      <c r="D28" s="15">
        <v>0</v>
      </c>
      <c r="E28" s="12">
        <v>58620</v>
      </c>
      <c r="F28" s="12">
        <v>66960</v>
      </c>
      <c r="G28" s="12">
        <v>75360</v>
      </c>
      <c r="H28" s="12">
        <v>83700</v>
      </c>
      <c r="I28" s="12">
        <v>90420</v>
      </c>
      <c r="J28" s="12">
        <v>72950</v>
      </c>
      <c r="K28" s="12">
        <v>83400</v>
      </c>
      <c r="L28" s="12">
        <v>93800</v>
      </c>
      <c r="M28" s="12">
        <v>104200</v>
      </c>
      <c r="N28" s="12">
        <v>112550</v>
      </c>
      <c r="O28" s="12">
        <v>97650</v>
      </c>
      <c r="P28" s="12">
        <v>111600</v>
      </c>
      <c r="Q28" s="12">
        <v>125550</v>
      </c>
      <c r="R28" s="12">
        <v>139500</v>
      </c>
      <c r="S28" s="12">
        <v>150660</v>
      </c>
      <c r="T28" s="12">
        <v>112350</v>
      </c>
      <c r="U28" s="12">
        <v>128340</v>
      </c>
      <c r="V28" s="12">
        <v>144440</v>
      </c>
      <c r="W28" s="12">
        <v>160430</v>
      </c>
      <c r="X28" s="12">
        <v>173310</v>
      </c>
      <c r="Y28" s="12">
        <v>117240</v>
      </c>
      <c r="Z28" s="12">
        <v>133920</v>
      </c>
      <c r="AA28" s="12">
        <v>150720</v>
      </c>
      <c r="AB28" s="12">
        <v>167400</v>
      </c>
      <c r="AC28" s="12">
        <v>180840</v>
      </c>
    </row>
    <row r="29" spans="1:29" x14ac:dyDescent="0.25">
      <c r="A29" s="13" t="s">
        <v>312</v>
      </c>
      <c r="B29" s="13">
        <v>8.3999999999999995E-3</v>
      </c>
      <c r="C29" s="16">
        <v>218.53</v>
      </c>
      <c r="D29" s="16">
        <v>0</v>
      </c>
      <c r="E29" s="14">
        <v>48060</v>
      </c>
      <c r="F29" s="14">
        <v>54900</v>
      </c>
      <c r="G29" s="14">
        <v>61740</v>
      </c>
      <c r="H29" s="14">
        <v>68580</v>
      </c>
      <c r="I29" s="14">
        <v>74100</v>
      </c>
      <c r="J29" s="14">
        <v>64050</v>
      </c>
      <c r="K29" s="14">
        <v>73200</v>
      </c>
      <c r="L29" s="14">
        <v>82350</v>
      </c>
      <c r="M29" s="14">
        <v>91450</v>
      </c>
      <c r="N29" s="14">
        <v>98800</v>
      </c>
      <c r="O29" s="14">
        <v>80010</v>
      </c>
      <c r="P29" s="14">
        <v>91440</v>
      </c>
      <c r="Q29" s="14">
        <v>102870</v>
      </c>
      <c r="R29" s="14">
        <v>114300</v>
      </c>
      <c r="S29" s="14">
        <v>123450</v>
      </c>
      <c r="T29" s="14">
        <v>92120</v>
      </c>
      <c r="U29" s="14">
        <v>105220</v>
      </c>
      <c r="V29" s="14">
        <v>118330</v>
      </c>
      <c r="W29" s="14">
        <v>131450</v>
      </c>
      <c r="X29" s="14">
        <v>142030</v>
      </c>
      <c r="Y29" s="14">
        <v>96120</v>
      </c>
      <c r="Z29" s="14">
        <v>109800</v>
      </c>
      <c r="AA29" s="14">
        <v>123480</v>
      </c>
      <c r="AB29" s="14">
        <v>137160</v>
      </c>
      <c r="AC29" s="14">
        <v>148200</v>
      </c>
    </row>
    <row r="30" spans="1:29" x14ac:dyDescent="0.25">
      <c r="A30" s="11" t="s">
        <v>313</v>
      </c>
      <c r="B30" s="11">
        <v>1.4670000000000001E-2</v>
      </c>
      <c r="C30" s="15">
        <v>178.65</v>
      </c>
      <c r="D30" s="15">
        <v>0</v>
      </c>
      <c r="E30" s="12">
        <v>48060</v>
      </c>
      <c r="F30" s="12">
        <v>54900</v>
      </c>
      <c r="G30" s="12">
        <v>61740</v>
      </c>
      <c r="H30" s="12">
        <v>68580</v>
      </c>
      <c r="I30" s="12">
        <v>74100</v>
      </c>
      <c r="J30" s="12">
        <v>64050</v>
      </c>
      <c r="K30" s="12">
        <v>73200</v>
      </c>
      <c r="L30" s="12">
        <v>82350</v>
      </c>
      <c r="M30" s="12">
        <v>91450</v>
      </c>
      <c r="N30" s="12">
        <v>98800</v>
      </c>
      <c r="O30" s="12">
        <v>80010</v>
      </c>
      <c r="P30" s="12">
        <v>91440</v>
      </c>
      <c r="Q30" s="12">
        <v>102870</v>
      </c>
      <c r="R30" s="12">
        <v>114300</v>
      </c>
      <c r="S30" s="12">
        <v>123450</v>
      </c>
      <c r="T30" s="12">
        <v>92120</v>
      </c>
      <c r="U30" s="12">
        <v>105220</v>
      </c>
      <c r="V30" s="12">
        <v>118330</v>
      </c>
      <c r="W30" s="12">
        <v>131450</v>
      </c>
      <c r="X30" s="12">
        <v>142030</v>
      </c>
      <c r="Y30" s="12">
        <v>96120</v>
      </c>
      <c r="Z30" s="12">
        <v>109800</v>
      </c>
      <c r="AA30" s="12">
        <v>123480</v>
      </c>
      <c r="AB30" s="12">
        <v>137160</v>
      </c>
      <c r="AC30" s="12">
        <v>148200</v>
      </c>
    </row>
    <row r="31" spans="1:29" x14ac:dyDescent="0.25">
      <c r="A31" s="13" t="s">
        <v>314</v>
      </c>
      <c r="B31" s="13">
        <v>1.391E-2</v>
      </c>
      <c r="C31" s="16">
        <v>189.74</v>
      </c>
      <c r="D31" s="16">
        <v>0</v>
      </c>
      <c r="E31" s="14">
        <v>48060</v>
      </c>
      <c r="F31" s="14">
        <v>54900</v>
      </c>
      <c r="G31" s="14">
        <v>61740</v>
      </c>
      <c r="H31" s="14">
        <v>68580</v>
      </c>
      <c r="I31" s="14">
        <v>74100</v>
      </c>
      <c r="J31" s="14">
        <v>64050</v>
      </c>
      <c r="K31" s="14">
        <v>73200</v>
      </c>
      <c r="L31" s="14">
        <v>82350</v>
      </c>
      <c r="M31" s="14">
        <v>91450</v>
      </c>
      <c r="N31" s="14">
        <v>98800</v>
      </c>
      <c r="O31" s="14">
        <v>80010</v>
      </c>
      <c r="P31" s="14">
        <v>91440</v>
      </c>
      <c r="Q31" s="14">
        <v>102870</v>
      </c>
      <c r="R31" s="14">
        <v>114300</v>
      </c>
      <c r="S31" s="14">
        <v>123450</v>
      </c>
      <c r="T31" s="14">
        <v>92120</v>
      </c>
      <c r="U31" s="14">
        <v>105220</v>
      </c>
      <c r="V31" s="14">
        <v>118330</v>
      </c>
      <c r="W31" s="14">
        <v>131450</v>
      </c>
      <c r="X31" s="14">
        <v>142030</v>
      </c>
      <c r="Y31" s="14">
        <v>96120</v>
      </c>
      <c r="Z31" s="14">
        <v>109800</v>
      </c>
      <c r="AA31" s="14">
        <v>123480</v>
      </c>
      <c r="AB31" s="14">
        <v>137160</v>
      </c>
      <c r="AC31" s="14">
        <v>148200</v>
      </c>
    </row>
    <row r="32" spans="1:29" x14ac:dyDescent="0.25">
      <c r="A32" s="11" t="s">
        <v>315</v>
      </c>
      <c r="B32" s="11">
        <v>1.239E-2</v>
      </c>
      <c r="C32" s="15">
        <v>191.09</v>
      </c>
      <c r="D32" s="15">
        <v>0</v>
      </c>
      <c r="E32" s="12">
        <v>48060</v>
      </c>
      <c r="F32" s="12">
        <v>54900</v>
      </c>
      <c r="G32" s="12">
        <v>61740</v>
      </c>
      <c r="H32" s="12">
        <v>68580</v>
      </c>
      <c r="I32" s="12">
        <v>74100</v>
      </c>
      <c r="J32" s="12">
        <v>64050</v>
      </c>
      <c r="K32" s="12">
        <v>73200</v>
      </c>
      <c r="L32" s="12">
        <v>82350</v>
      </c>
      <c r="M32" s="12">
        <v>91450</v>
      </c>
      <c r="N32" s="12">
        <v>98800</v>
      </c>
      <c r="O32" s="12">
        <v>80010</v>
      </c>
      <c r="P32" s="12">
        <v>91440</v>
      </c>
      <c r="Q32" s="12">
        <v>102870</v>
      </c>
      <c r="R32" s="12">
        <v>114300</v>
      </c>
      <c r="S32" s="12">
        <v>123450</v>
      </c>
      <c r="T32" s="12">
        <v>92120</v>
      </c>
      <c r="U32" s="12">
        <v>105220</v>
      </c>
      <c r="V32" s="12">
        <v>118330</v>
      </c>
      <c r="W32" s="12">
        <v>131450</v>
      </c>
      <c r="X32" s="12">
        <v>142030</v>
      </c>
      <c r="Y32" s="12">
        <v>96120</v>
      </c>
      <c r="Z32" s="12">
        <v>109800</v>
      </c>
      <c r="AA32" s="12">
        <v>123480</v>
      </c>
      <c r="AB32" s="12">
        <v>137160</v>
      </c>
      <c r="AC32" s="12">
        <v>148200</v>
      </c>
    </row>
    <row r="33" spans="1:29" x14ac:dyDescent="0.25">
      <c r="A33" s="13" t="s">
        <v>316</v>
      </c>
      <c r="B33" s="13">
        <v>8.94E-3</v>
      </c>
      <c r="C33" s="16">
        <v>195.92</v>
      </c>
      <c r="D33" s="16">
        <v>0</v>
      </c>
      <c r="E33" s="14">
        <v>48060</v>
      </c>
      <c r="F33" s="14">
        <v>54900</v>
      </c>
      <c r="G33" s="14">
        <v>61740</v>
      </c>
      <c r="H33" s="14">
        <v>68580</v>
      </c>
      <c r="I33" s="14">
        <v>74100</v>
      </c>
      <c r="J33" s="14">
        <v>64050</v>
      </c>
      <c r="K33" s="14">
        <v>73200</v>
      </c>
      <c r="L33" s="14">
        <v>82350</v>
      </c>
      <c r="M33" s="14">
        <v>91450</v>
      </c>
      <c r="N33" s="14">
        <v>98800</v>
      </c>
      <c r="O33" s="14">
        <v>80010</v>
      </c>
      <c r="P33" s="14">
        <v>91440</v>
      </c>
      <c r="Q33" s="14">
        <v>102870</v>
      </c>
      <c r="R33" s="14">
        <v>114300</v>
      </c>
      <c r="S33" s="14">
        <v>123450</v>
      </c>
      <c r="T33" s="14">
        <v>92120</v>
      </c>
      <c r="U33" s="14">
        <v>105220</v>
      </c>
      <c r="V33" s="14">
        <v>118330</v>
      </c>
      <c r="W33" s="14">
        <v>131450</v>
      </c>
      <c r="X33" s="14">
        <v>142030</v>
      </c>
      <c r="Y33" s="14">
        <v>96120</v>
      </c>
      <c r="Z33" s="14">
        <v>109800</v>
      </c>
      <c r="AA33" s="14">
        <v>123480</v>
      </c>
      <c r="AB33" s="14">
        <v>137160</v>
      </c>
      <c r="AC33" s="14">
        <v>148200</v>
      </c>
    </row>
    <row r="34" spans="1:29" x14ac:dyDescent="0.25">
      <c r="A34" s="11" t="s">
        <v>317</v>
      </c>
      <c r="B34" s="11">
        <v>1.133E-2</v>
      </c>
      <c r="C34" s="15">
        <v>201.04</v>
      </c>
      <c r="D34" s="15">
        <v>0</v>
      </c>
      <c r="E34" s="12">
        <v>48060</v>
      </c>
      <c r="F34" s="12">
        <v>54900</v>
      </c>
      <c r="G34" s="12">
        <v>61740</v>
      </c>
      <c r="H34" s="12">
        <v>68580</v>
      </c>
      <c r="I34" s="12">
        <v>74100</v>
      </c>
      <c r="J34" s="12">
        <v>64050</v>
      </c>
      <c r="K34" s="12">
        <v>73200</v>
      </c>
      <c r="L34" s="12">
        <v>82350</v>
      </c>
      <c r="M34" s="12">
        <v>91450</v>
      </c>
      <c r="N34" s="12">
        <v>98800</v>
      </c>
      <c r="O34" s="12">
        <v>80010</v>
      </c>
      <c r="P34" s="12">
        <v>91440</v>
      </c>
      <c r="Q34" s="12">
        <v>102870</v>
      </c>
      <c r="R34" s="12">
        <v>114300</v>
      </c>
      <c r="S34" s="12">
        <v>123450</v>
      </c>
      <c r="T34" s="12">
        <v>92120</v>
      </c>
      <c r="U34" s="12">
        <v>105220</v>
      </c>
      <c r="V34" s="12">
        <v>118330</v>
      </c>
      <c r="W34" s="12">
        <v>131450</v>
      </c>
      <c r="X34" s="12">
        <v>142030</v>
      </c>
      <c r="Y34" s="12">
        <v>96120</v>
      </c>
      <c r="Z34" s="12">
        <v>109800</v>
      </c>
      <c r="AA34" s="12">
        <v>123480</v>
      </c>
      <c r="AB34" s="12">
        <v>137160</v>
      </c>
      <c r="AC34" s="12">
        <v>148200</v>
      </c>
    </row>
    <row r="35" spans="1:29" x14ac:dyDescent="0.25">
      <c r="A35" s="13" t="s">
        <v>318</v>
      </c>
      <c r="B35" s="13">
        <v>1.489E-2</v>
      </c>
      <c r="C35" s="16">
        <v>192.37</v>
      </c>
      <c r="D35" s="16">
        <v>0</v>
      </c>
      <c r="E35" s="14">
        <v>48060</v>
      </c>
      <c r="F35" s="14">
        <v>54900</v>
      </c>
      <c r="G35" s="14">
        <v>61740</v>
      </c>
      <c r="H35" s="14">
        <v>68580</v>
      </c>
      <c r="I35" s="14">
        <v>74100</v>
      </c>
      <c r="J35" s="14">
        <v>64050</v>
      </c>
      <c r="K35" s="14">
        <v>73200</v>
      </c>
      <c r="L35" s="14">
        <v>82350</v>
      </c>
      <c r="M35" s="14">
        <v>91450</v>
      </c>
      <c r="N35" s="14">
        <v>98800</v>
      </c>
      <c r="O35" s="14">
        <v>80010</v>
      </c>
      <c r="P35" s="14">
        <v>91440</v>
      </c>
      <c r="Q35" s="14">
        <v>102870</v>
      </c>
      <c r="R35" s="14">
        <v>114300</v>
      </c>
      <c r="S35" s="14">
        <v>123450</v>
      </c>
      <c r="T35" s="14">
        <v>92120</v>
      </c>
      <c r="U35" s="14">
        <v>105220</v>
      </c>
      <c r="V35" s="14">
        <v>118330</v>
      </c>
      <c r="W35" s="14">
        <v>131450</v>
      </c>
      <c r="X35" s="14">
        <v>142030</v>
      </c>
      <c r="Y35" s="14">
        <v>96120</v>
      </c>
      <c r="Z35" s="14">
        <v>109800</v>
      </c>
      <c r="AA35" s="14">
        <v>123480</v>
      </c>
      <c r="AB35" s="14">
        <v>137160</v>
      </c>
      <c r="AC35" s="14">
        <v>148200</v>
      </c>
    </row>
    <row r="36" spans="1:29" x14ac:dyDescent="0.25">
      <c r="A36" s="11" t="s">
        <v>319</v>
      </c>
      <c r="B36" s="11">
        <v>1.2699999999999999E-2</v>
      </c>
      <c r="C36" s="15">
        <v>187.67</v>
      </c>
      <c r="D36" s="15">
        <v>0</v>
      </c>
      <c r="E36" s="12">
        <v>48060</v>
      </c>
      <c r="F36" s="12">
        <v>54900</v>
      </c>
      <c r="G36" s="12">
        <v>61740</v>
      </c>
      <c r="H36" s="12">
        <v>68580</v>
      </c>
      <c r="I36" s="12">
        <v>74100</v>
      </c>
      <c r="J36" s="12">
        <v>64050</v>
      </c>
      <c r="K36" s="12">
        <v>73200</v>
      </c>
      <c r="L36" s="12">
        <v>82350</v>
      </c>
      <c r="M36" s="12">
        <v>91450</v>
      </c>
      <c r="N36" s="12">
        <v>98800</v>
      </c>
      <c r="O36" s="12">
        <v>80010</v>
      </c>
      <c r="P36" s="12">
        <v>91440</v>
      </c>
      <c r="Q36" s="12">
        <v>102870</v>
      </c>
      <c r="R36" s="12">
        <v>114300</v>
      </c>
      <c r="S36" s="12">
        <v>123450</v>
      </c>
      <c r="T36" s="12">
        <v>92120</v>
      </c>
      <c r="U36" s="12">
        <v>105220</v>
      </c>
      <c r="V36" s="12">
        <v>118330</v>
      </c>
      <c r="W36" s="12">
        <v>131450</v>
      </c>
      <c r="X36" s="12">
        <v>142030</v>
      </c>
      <c r="Y36" s="12">
        <v>96120</v>
      </c>
      <c r="Z36" s="12">
        <v>109800</v>
      </c>
      <c r="AA36" s="12">
        <v>123480</v>
      </c>
      <c r="AB36" s="12">
        <v>137160</v>
      </c>
      <c r="AC36" s="12">
        <v>148200</v>
      </c>
    </row>
    <row r="37" spans="1:29" x14ac:dyDescent="0.25">
      <c r="A37" s="13" t="s">
        <v>320</v>
      </c>
      <c r="B37" s="13">
        <v>1.6E-2</v>
      </c>
      <c r="C37" s="16">
        <v>189.39</v>
      </c>
      <c r="D37" s="16">
        <v>0.2</v>
      </c>
      <c r="E37" s="14">
        <v>48060</v>
      </c>
      <c r="F37" s="14">
        <v>54900</v>
      </c>
      <c r="G37" s="14">
        <v>61740</v>
      </c>
      <c r="H37" s="14">
        <v>68580</v>
      </c>
      <c r="I37" s="14">
        <v>74100</v>
      </c>
      <c r="J37" s="14">
        <v>64050</v>
      </c>
      <c r="K37" s="14">
        <v>73200</v>
      </c>
      <c r="L37" s="14">
        <v>82350</v>
      </c>
      <c r="M37" s="14">
        <v>91450</v>
      </c>
      <c r="N37" s="14">
        <v>98800</v>
      </c>
      <c r="O37" s="14">
        <v>80010</v>
      </c>
      <c r="P37" s="14">
        <v>91440</v>
      </c>
      <c r="Q37" s="14">
        <v>102870</v>
      </c>
      <c r="R37" s="14">
        <v>114300</v>
      </c>
      <c r="S37" s="14">
        <v>123450</v>
      </c>
      <c r="T37" s="14">
        <v>92120</v>
      </c>
      <c r="U37" s="14">
        <v>105220</v>
      </c>
      <c r="V37" s="14">
        <v>118330</v>
      </c>
      <c r="W37" s="14">
        <v>131450</v>
      </c>
      <c r="X37" s="14">
        <v>142030</v>
      </c>
      <c r="Y37" s="14">
        <v>96120</v>
      </c>
      <c r="Z37" s="14">
        <v>109800</v>
      </c>
      <c r="AA37" s="14">
        <v>123480</v>
      </c>
      <c r="AB37" s="14">
        <v>137160</v>
      </c>
      <c r="AC37" s="14">
        <v>148200</v>
      </c>
    </row>
    <row r="38" spans="1:29" x14ac:dyDescent="0.25">
      <c r="A38" s="11" t="s">
        <v>321</v>
      </c>
      <c r="B38" s="11">
        <v>1.4290000000000001E-2</v>
      </c>
      <c r="C38" s="15">
        <v>187.92</v>
      </c>
      <c r="D38" s="15">
        <v>0</v>
      </c>
      <c r="E38" s="12">
        <v>48060</v>
      </c>
      <c r="F38" s="12">
        <v>54900</v>
      </c>
      <c r="G38" s="12">
        <v>61740</v>
      </c>
      <c r="H38" s="12">
        <v>68580</v>
      </c>
      <c r="I38" s="12">
        <v>74100</v>
      </c>
      <c r="J38" s="12">
        <v>64050</v>
      </c>
      <c r="K38" s="12">
        <v>73200</v>
      </c>
      <c r="L38" s="12">
        <v>82350</v>
      </c>
      <c r="M38" s="12">
        <v>91450</v>
      </c>
      <c r="N38" s="12">
        <v>98800</v>
      </c>
      <c r="O38" s="12">
        <v>80010</v>
      </c>
      <c r="P38" s="12">
        <v>91440</v>
      </c>
      <c r="Q38" s="12">
        <v>102870</v>
      </c>
      <c r="R38" s="12">
        <v>114300</v>
      </c>
      <c r="S38" s="12">
        <v>123450</v>
      </c>
      <c r="T38" s="12">
        <v>92120</v>
      </c>
      <c r="U38" s="12">
        <v>105220</v>
      </c>
      <c r="V38" s="12">
        <v>118330</v>
      </c>
      <c r="W38" s="12">
        <v>131450</v>
      </c>
      <c r="X38" s="12">
        <v>142030</v>
      </c>
      <c r="Y38" s="12">
        <v>96120</v>
      </c>
      <c r="Z38" s="12">
        <v>109800</v>
      </c>
      <c r="AA38" s="12">
        <v>123480</v>
      </c>
      <c r="AB38" s="12">
        <v>137160</v>
      </c>
      <c r="AC38" s="12">
        <v>148200</v>
      </c>
    </row>
    <row r="39" spans="1:29" x14ac:dyDescent="0.25">
      <c r="A39" s="13" t="s">
        <v>322</v>
      </c>
      <c r="B39" s="13">
        <v>7.11E-3</v>
      </c>
      <c r="C39" s="16">
        <v>206.58</v>
      </c>
      <c r="D39" s="16">
        <v>0</v>
      </c>
      <c r="E39" s="14">
        <v>51960</v>
      </c>
      <c r="F39" s="14">
        <v>59400</v>
      </c>
      <c r="G39" s="14">
        <v>66840</v>
      </c>
      <c r="H39" s="14">
        <v>74220</v>
      </c>
      <c r="I39" s="14">
        <v>80160</v>
      </c>
      <c r="J39" s="14">
        <v>69300</v>
      </c>
      <c r="K39" s="14">
        <v>79200</v>
      </c>
      <c r="L39" s="14">
        <v>89100</v>
      </c>
      <c r="M39" s="14">
        <v>98950</v>
      </c>
      <c r="N39" s="14">
        <v>106900</v>
      </c>
      <c r="O39" s="14">
        <v>86590</v>
      </c>
      <c r="P39" s="14">
        <v>98960</v>
      </c>
      <c r="Q39" s="14">
        <v>111330</v>
      </c>
      <c r="R39" s="14">
        <v>123700</v>
      </c>
      <c r="S39" s="14">
        <v>133600</v>
      </c>
      <c r="T39" s="14">
        <v>99590</v>
      </c>
      <c r="U39" s="14">
        <v>113850</v>
      </c>
      <c r="V39" s="14">
        <v>128110</v>
      </c>
      <c r="W39" s="14">
        <v>142260</v>
      </c>
      <c r="X39" s="14">
        <v>153640</v>
      </c>
      <c r="Y39" s="14">
        <v>103920</v>
      </c>
      <c r="Z39" s="14">
        <v>118800</v>
      </c>
      <c r="AA39" s="14">
        <v>133680</v>
      </c>
      <c r="AB39" s="14">
        <v>148440</v>
      </c>
      <c r="AC39" s="14">
        <v>160320</v>
      </c>
    </row>
    <row r="40" spans="1:29" x14ac:dyDescent="0.25">
      <c r="A40" s="11" t="s">
        <v>323</v>
      </c>
      <c r="B40" s="11">
        <v>1.123E-2</v>
      </c>
      <c r="C40" s="15">
        <v>207.21</v>
      </c>
      <c r="D40" s="15">
        <v>0.25</v>
      </c>
      <c r="E40" s="12">
        <v>48060</v>
      </c>
      <c r="F40" s="12">
        <v>54900</v>
      </c>
      <c r="G40" s="12">
        <v>61740</v>
      </c>
      <c r="H40" s="12">
        <v>68580</v>
      </c>
      <c r="I40" s="12">
        <v>74100</v>
      </c>
      <c r="J40" s="12">
        <v>64050</v>
      </c>
      <c r="K40" s="12">
        <v>73200</v>
      </c>
      <c r="L40" s="12">
        <v>82350</v>
      </c>
      <c r="M40" s="12">
        <v>91450</v>
      </c>
      <c r="N40" s="12">
        <v>98800</v>
      </c>
      <c r="O40" s="12">
        <v>80010</v>
      </c>
      <c r="P40" s="12">
        <v>91440</v>
      </c>
      <c r="Q40" s="12">
        <v>102870</v>
      </c>
      <c r="R40" s="12">
        <v>114300</v>
      </c>
      <c r="S40" s="12">
        <v>123450</v>
      </c>
      <c r="T40" s="12">
        <v>92120</v>
      </c>
      <c r="U40" s="12">
        <v>105220</v>
      </c>
      <c r="V40" s="12">
        <v>118330</v>
      </c>
      <c r="W40" s="12">
        <v>131450</v>
      </c>
      <c r="X40" s="12">
        <v>142030</v>
      </c>
      <c r="Y40" s="12">
        <v>96120</v>
      </c>
      <c r="Z40" s="12">
        <v>109800</v>
      </c>
      <c r="AA40" s="12">
        <v>123480</v>
      </c>
      <c r="AB40" s="12">
        <v>137160</v>
      </c>
      <c r="AC40" s="12">
        <v>148200</v>
      </c>
    </row>
    <row r="42" spans="1:29" x14ac:dyDescent="0.25">
      <c r="A42" s="8" t="s">
        <v>336</v>
      </c>
    </row>
    <row r="43" spans="1:29" x14ac:dyDescent="0.25">
      <c r="A43" s="8" t="s">
        <v>337</v>
      </c>
    </row>
    <row r="48" spans="1:29" x14ac:dyDescent="0.25">
      <c r="A48" s="17"/>
      <c r="B48" s="17"/>
    </row>
    <row r="49" spans="1:2" x14ac:dyDescent="0.25">
      <c r="A49" s="17"/>
      <c r="B49" s="17"/>
    </row>
  </sheetData>
  <sheetProtection algorithmName="SHA-512" hashValue="ebjBJujeCezfoJDlCYVA12m6nPlgrcgBH+30XpOCVkIdmlqPRHtEv0BOSeJp6Vmt0fbUdGEVA0h1RgSbQ1O7gw==" saltValue="108v5dcHYv6qtFO0j1RPa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04B9-DDED-40D5-9489-5881941AA3A4}">
  <dimension ref="A1:GQ740"/>
  <sheetViews>
    <sheetView workbookViewId="0">
      <selection activeCell="A72" sqref="A72:B72"/>
    </sheetView>
  </sheetViews>
  <sheetFormatPr defaultRowHeight="15" x14ac:dyDescent="0.25"/>
  <cols>
    <col min="1" max="1" width="36.28515625" bestFit="1" customWidth="1"/>
    <col min="2" max="2" width="16.5703125" bestFit="1" customWidth="1"/>
    <col min="5" max="5" width="15.140625" customWidth="1"/>
  </cols>
  <sheetData>
    <row r="1" spans="1:199" x14ac:dyDescent="0.25">
      <c r="A1" t="s">
        <v>0</v>
      </c>
      <c r="B1" t="s">
        <v>1</v>
      </c>
    </row>
    <row r="2" spans="1:199" hidden="1" x14ac:dyDescent="0.25">
      <c r="A2" s="1" t="s">
        <v>2</v>
      </c>
      <c r="B2" s="1"/>
    </row>
    <row r="3" spans="1:199" x14ac:dyDescent="0.25">
      <c r="A3" s="1" t="s">
        <v>3</v>
      </c>
      <c r="B3" s="1" t="s">
        <v>4</v>
      </c>
    </row>
    <row r="4" spans="1:199" hidden="1" x14ac:dyDescent="0.25">
      <c r="A4" s="1" t="s">
        <v>5</v>
      </c>
      <c r="B4" s="1"/>
    </row>
    <row r="5" spans="1:199" x14ac:dyDescent="0.25">
      <c r="A5" s="1" t="s">
        <v>6</v>
      </c>
      <c r="B5" s="1" t="s">
        <v>7</v>
      </c>
      <c r="E5" s="2" t="s">
        <v>6</v>
      </c>
      <c r="F5" s="3" t="s">
        <v>8</v>
      </c>
      <c r="G5" s="2" t="s">
        <v>10</v>
      </c>
      <c r="H5" s="3" t="s">
        <v>12</v>
      </c>
      <c r="I5" s="2" t="s">
        <v>14</v>
      </c>
      <c r="J5" s="3"/>
      <c r="K5" s="2"/>
      <c r="L5" s="3"/>
      <c r="M5" s="2"/>
      <c r="N5" s="3"/>
      <c r="O5" s="2"/>
      <c r="P5" s="3"/>
      <c r="Q5" s="2"/>
      <c r="R5" s="3"/>
      <c r="S5" s="2"/>
      <c r="T5" s="3"/>
      <c r="U5" s="2"/>
      <c r="V5" s="3"/>
      <c r="W5" s="2"/>
      <c r="X5" s="3"/>
      <c r="Y5" s="2"/>
      <c r="Z5" s="3"/>
      <c r="AA5" s="2"/>
      <c r="AB5" s="3"/>
      <c r="AC5" s="2"/>
      <c r="AD5" s="3"/>
      <c r="AE5" s="2"/>
      <c r="AF5" s="3"/>
      <c r="AG5" s="2"/>
      <c r="AH5" s="3"/>
      <c r="AI5" s="2"/>
      <c r="AJ5" s="3"/>
      <c r="AK5" s="2"/>
      <c r="AL5" s="3"/>
      <c r="AM5" s="2"/>
      <c r="AN5" s="3"/>
      <c r="AO5" s="2"/>
      <c r="AP5" s="3"/>
      <c r="AQ5" s="2"/>
      <c r="AR5" s="3"/>
      <c r="AS5" s="2"/>
      <c r="AT5" s="3"/>
      <c r="AU5" s="2"/>
      <c r="AV5" s="3"/>
      <c r="AW5" s="2"/>
      <c r="AX5" s="3"/>
      <c r="AY5" s="2"/>
      <c r="AZ5" s="3"/>
      <c r="BA5" s="2"/>
      <c r="BB5" s="3"/>
      <c r="BC5" s="2"/>
      <c r="BD5" s="3"/>
      <c r="BE5" s="2"/>
      <c r="BF5" s="3"/>
      <c r="BG5" s="2"/>
      <c r="BH5" s="3"/>
      <c r="BI5" s="2"/>
      <c r="BJ5" s="3"/>
      <c r="BK5" s="2"/>
      <c r="BL5" s="3"/>
      <c r="BM5" s="2"/>
      <c r="BN5" s="3"/>
      <c r="BO5" s="2"/>
      <c r="BP5" s="3"/>
      <c r="BQ5" s="2"/>
      <c r="BR5" s="3"/>
      <c r="BS5" s="2"/>
      <c r="BT5" s="3"/>
      <c r="BU5" s="2"/>
      <c r="BV5" s="3"/>
      <c r="BW5" s="2"/>
      <c r="BX5" s="3"/>
      <c r="BY5" s="2"/>
      <c r="BZ5" s="3"/>
      <c r="CA5" s="2"/>
      <c r="CB5" s="3"/>
      <c r="CC5" s="2"/>
      <c r="CD5" s="3"/>
      <c r="CE5" s="2"/>
      <c r="CF5" s="3"/>
      <c r="CG5" s="2"/>
      <c r="CH5" s="3"/>
      <c r="CI5" s="2"/>
      <c r="CJ5" s="3"/>
      <c r="CK5" s="2"/>
      <c r="CL5" s="3"/>
      <c r="CM5" s="2"/>
      <c r="CN5" s="3"/>
      <c r="CO5" s="2"/>
      <c r="CP5" s="3"/>
      <c r="CQ5" s="2"/>
      <c r="CR5" s="3"/>
      <c r="CS5" s="2"/>
      <c r="CT5" s="3"/>
      <c r="CU5" s="2"/>
      <c r="CV5" s="3"/>
      <c r="CW5" s="2"/>
      <c r="CX5" s="3"/>
      <c r="CY5" s="2"/>
      <c r="CZ5" s="3"/>
      <c r="DA5" s="2"/>
      <c r="DB5" s="3"/>
      <c r="DC5" s="2"/>
      <c r="DD5" s="3"/>
      <c r="DE5" s="2"/>
      <c r="DF5" s="3"/>
      <c r="DG5" s="2"/>
      <c r="DH5" s="3"/>
      <c r="DI5" s="2"/>
      <c r="DJ5" s="3"/>
      <c r="DK5" s="2"/>
      <c r="DL5" s="3"/>
      <c r="DM5" s="2"/>
      <c r="DN5" s="3"/>
      <c r="DO5" s="2"/>
      <c r="DP5" s="3"/>
      <c r="DQ5" s="2"/>
      <c r="DR5" s="3"/>
      <c r="DS5" s="2"/>
      <c r="DT5" s="3"/>
      <c r="DU5" s="2"/>
      <c r="DV5" s="3"/>
      <c r="DW5" s="2"/>
      <c r="DX5" s="3"/>
      <c r="DY5" s="2"/>
      <c r="DZ5" s="3"/>
      <c r="EA5" s="2"/>
      <c r="EB5" s="3"/>
      <c r="EC5" s="2"/>
      <c r="ED5" s="3"/>
      <c r="EE5" s="2"/>
      <c r="EF5" s="3"/>
      <c r="EG5" s="2"/>
      <c r="EH5" s="3"/>
      <c r="EI5" s="2"/>
      <c r="EJ5" s="3"/>
      <c r="EK5" s="2"/>
      <c r="EL5" s="3"/>
      <c r="EM5" s="2"/>
      <c r="EN5" s="3"/>
      <c r="EO5" s="2"/>
      <c r="EP5" s="3"/>
      <c r="EQ5" s="2"/>
      <c r="ER5" s="3"/>
      <c r="ES5" s="2"/>
      <c r="ET5" s="3"/>
      <c r="EU5" s="2"/>
      <c r="EV5" s="3"/>
      <c r="EW5" s="2"/>
      <c r="EX5" s="3"/>
      <c r="EY5" s="2"/>
      <c r="EZ5" s="3"/>
      <c r="FA5" s="2"/>
      <c r="FB5" s="3"/>
      <c r="FC5" s="2"/>
      <c r="FD5" s="3"/>
      <c r="FE5" s="2"/>
      <c r="FF5" s="3"/>
      <c r="FG5" s="2"/>
      <c r="FH5" s="3"/>
      <c r="FI5" s="2"/>
      <c r="FJ5" s="3"/>
      <c r="FK5" s="2"/>
      <c r="FL5" s="3"/>
      <c r="FM5" s="2"/>
      <c r="FN5" s="3"/>
      <c r="FO5" s="2"/>
      <c r="FP5" s="3"/>
      <c r="FQ5" s="2"/>
      <c r="FR5" s="3"/>
      <c r="FS5" s="2"/>
      <c r="FT5" s="3"/>
      <c r="FU5" s="2"/>
      <c r="FV5" s="3"/>
      <c r="FW5" s="2"/>
      <c r="FX5" s="3"/>
      <c r="FY5" s="2"/>
      <c r="FZ5" s="3"/>
      <c r="GA5" s="2"/>
      <c r="GB5" s="3"/>
      <c r="GC5" s="2"/>
      <c r="GD5" s="3"/>
      <c r="GE5" s="2"/>
      <c r="GF5" s="3"/>
      <c r="GG5" s="2"/>
      <c r="GH5" s="3"/>
      <c r="GI5" s="2"/>
      <c r="GJ5" s="3"/>
      <c r="GK5" s="2"/>
      <c r="GL5" s="3"/>
      <c r="GM5" s="2"/>
      <c r="GN5" s="3"/>
      <c r="GO5" s="2"/>
      <c r="GP5" s="3"/>
      <c r="GQ5" s="2"/>
    </row>
    <row r="6" spans="1:199" x14ac:dyDescent="0.25">
      <c r="A6" s="1" t="s">
        <v>8</v>
      </c>
      <c r="B6" s="1" t="s">
        <v>9</v>
      </c>
      <c r="E6" s="4" t="s">
        <v>7</v>
      </c>
      <c r="F6" s="5" t="s">
        <v>9</v>
      </c>
      <c r="G6" s="4" t="s">
        <v>11</v>
      </c>
      <c r="H6" s="5" t="s">
        <v>13</v>
      </c>
      <c r="I6" s="4" t="s">
        <v>15</v>
      </c>
    </row>
    <row r="7" spans="1:199" x14ac:dyDescent="0.25">
      <c r="A7" s="1" t="s">
        <v>10</v>
      </c>
      <c r="B7" s="1" t="s">
        <v>11</v>
      </c>
      <c r="E7" s="5" t="s">
        <v>17</v>
      </c>
      <c r="F7" s="4" t="s">
        <v>18</v>
      </c>
      <c r="G7" s="5" t="s">
        <v>19</v>
      </c>
      <c r="H7" s="4" t="s">
        <v>13</v>
      </c>
      <c r="I7" s="5" t="s">
        <v>15</v>
      </c>
    </row>
    <row r="8" spans="1:199" x14ac:dyDescent="0.25">
      <c r="A8" s="1" t="s">
        <v>12</v>
      </c>
      <c r="B8" s="1" t="s">
        <v>13</v>
      </c>
      <c r="E8" s="4" t="s">
        <v>20</v>
      </c>
      <c r="F8" s="5" t="s">
        <v>21</v>
      </c>
      <c r="G8" s="4" t="s">
        <v>22</v>
      </c>
      <c r="H8" s="5" t="s">
        <v>13</v>
      </c>
      <c r="I8" s="4" t="s">
        <v>15</v>
      </c>
    </row>
    <row r="9" spans="1:199" x14ac:dyDescent="0.25">
      <c r="A9" s="1" t="s">
        <v>14</v>
      </c>
      <c r="B9" s="1" t="s">
        <v>15</v>
      </c>
      <c r="E9" s="5" t="s">
        <v>23</v>
      </c>
      <c r="F9" s="4" t="s">
        <v>24</v>
      </c>
      <c r="G9" s="5" t="s">
        <v>25</v>
      </c>
      <c r="H9" s="4" t="s">
        <v>26</v>
      </c>
      <c r="I9" s="5" t="s">
        <v>15</v>
      </c>
    </row>
    <row r="10" spans="1:199" hidden="1" x14ac:dyDescent="0.25">
      <c r="A10" s="1" t="s">
        <v>16</v>
      </c>
      <c r="B10" s="1"/>
    </row>
    <row r="11" spans="1:199" hidden="1" x14ac:dyDescent="0.25">
      <c r="A11" s="1" t="s">
        <v>5</v>
      </c>
      <c r="B11" s="1"/>
    </row>
    <row r="12" spans="1:199" x14ac:dyDescent="0.25">
      <c r="A12" s="1" t="s">
        <v>6</v>
      </c>
      <c r="B12" s="1" t="s">
        <v>17</v>
      </c>
      <c r="E12" s="4" t="s">
        <v>27</v>
      </c>
      <c r="F12" s="5" t="s">
        <v>28</v>
      </c>
      <c r="G12" s="4" t="s">
        <v>29</v>
      </c>
      <c r="H12" s="5" t="s">
        <v>13</v>
      </c>
      <c r="I12" s="4" t="s">
        <v>15</v>
      </c>
    </row>
    <row r="13" spans="1:199" x14ac:dyDescent="0.25">
      <c r="A13" s="1" t="s">
        <v>8</v>
      </c>
      <c r="B13" s="1" t="s">
        <v>18</v>
      </c>
      <c r="E13" s="5" t="s">
        <v>30</v>
      </c>
      <c r="F13" s="4" t="s">
        <v>31</v>
      </c>
      <c r="G13" s="5" t="s">
        <v>32</v>
      </c>
      <c r="H13" s="4" t="s">
        <v>13</v>
      </c>
      <c r="I13" s="5" t="s">
        <v>15</v>
      </c>
    </row>
    <row r="14" spans="1:199" x14ac:dyDescent="0.25">
      <c r="A14" s="1" t="s">
        <v>10</v>
      </c>
      <c r="B14" s="1" t="s">
        <v>19</v>
      </c>
      <c r="E14" s="4" t="s">
        <v>33</v>
      </c>
      <c r="F14" s="5" t="s">
        <v>34</v>
      </c>
      <c r="G14" s="4" t="s">
        <v>35</v>
      </c>
      <c r="H14" s="5" t="s">
        <v>13</v>
      </c>
      <c r="I14" s="4" t="s">
        <v>15</v>
      </c>
    </row>
    <row r="15" spans="1:199" x14ac:dyDescent="0.25">
      <c r="A15" s="1" t="s">
        <v>12</v>
      </c>
      <c r="B15" s="1" t="s">
        <v>13</v>
      </c>
      <c r="E15" s="5" t="s">
        <v>36</v>
      </c>
      <c r="F15" s="4" t="s">
        <v>37</v>
      </c>
      <c r="G15" s="5" t="s">
        <v>38</v>
      </c>
      <c r="H15" s="4" t="s">
        <v>13</v>
      </c>
      <c r="I15" s="5" t="s">
        <v>15</v>
      </c>
    </row>
    <row r="16" spans="1:199" x14ac:dyDescent="0.25">
      <c r="A16" s="1" t="s">
        <v>14</v>
      </c>
      <c r="B16" s="1" t="s">
        <v>15</v>
      </c>
      <c r="E16" s="4" t="s">
        <v>39</v>
      </c>
      <c r="F16" s="5" t="s">
        <v>40</v>
      </c>
      <c r="G16" s="4" t="s">
        <v>41</v>
      </c>
      <c r="H16" s="5" t="s">
        <v>13</v>
      </c>
      <c r="I16" s="4" t="s">
        <v>15</v>
      </c>
    </row>
    <row r="17" spans="1:9" hidden="1" x14ac:dyDescent="0.25">
      <c r="A17" s="1" t="s">
        <v>16</v>
      </c>
      <c r="B17" s="1"/>
    </row>
    <row r="18" spans="1:9" hidden="1" x14ac:dyDescent="0.25">
      <c r="A18" s="1" t="s">
        <v>5</v>
      </c>
      <c r="B18" s="1"/>
    </row>
    <row r="19" spans="1:9" x14ac:dyDescent="0.25">
      <c r="A19" s="1" t="s">
        <v>6</v>
      </c>
      <c r="B19" s="1" t="s">
        <v>20</v>
      </c>
      <c r="E19" s="5" t="s">
        <v>42</v>
      </c>
      <c r="F19" s="4" t="s">
        <v>43</v>
      </c>
      <c r="G19" s="5" t="s">
        <v>44</v>
      </c>
      <c r="H19" s="4" t="s">
        <v>45</v>
      </c>
      <c r="I19" s="5" t="s">
        <v>15</v>
      </c>
    </row>
    <row r="20" spans="1:9" x14ac:dyDescent="0.25">
      <c r="A20" s="1" t="s">
        <v>8</v>
      </c>
      <c r="B20" s="1" t="s">
        <v>21</v>
      </c>
      <c r="E20" s="4" t="s">
        <v>46</v>
      </c>
      <c r="F20" s="5" t="s">
        <v>47</v>
      </c>
      <c r="G20" s="4" t="s">
        <v>48</v>
      </c>
      <c r="H20" s="5" t="s">
        <v>13</v>
      </c>
      <c r="I20" s="4" t="s">
        <v>15</v>
      </c>
    </row>
    <row r="21" spans="1:9" x14ac:dyDescent="0.25">
      <c r="A21" s="1" t="s">
        <v>10</v>
      </c>
      <c r="B21" s="1" t="s">
        <v>22</v>
      </c>
      <c r="E21" s="5" t="s">
        <v>49</v>
      </c>
      <c r="F21" s="4" t="s">
        <v>50</v>
      </c>
      <c r="G21" s="5" t="s">
        <v>51</v>
      </c>
      <c r="H21" s="4" t="s">
        <v>13</v>
      </c>
      <c r="I21" s="5" t="s">
        <v>15</v>
      </c>
    </row>
    <row r="22" spans="1:9" x14ac:dyDescent="0.25">
      <c r="A22" s="1" t="s">
        <v>12</v>
      </c>
      <c r="B22" s="1" t="s">
        <v>13</v>
      </c>
      <c r="E22" s="4" t="s">
        <v>52</v>
      </c>
      <c r="F22" s="5" t="s">
        <v>53</v>
      </c>
      <c r="G22" s="4" t="s">
        <v>54</v>
      </c>
      <c r="H22" s="5" t="s">
        <v>13</v>
      </c>
      <c r="I22" s="4" t="s">
        <v>15</v>
      </c>
    </row>
    <row r="23" spans="1:9" x14ac:dyDescent="0.25">
      <c r="A23" s="1" t="s">
        <v>14</v>
      </c>
      <c r="B23" s="1" t="s">
        <v>15</v>
      </c>
      <c r="E23" s="5" t="s">
        <v>55</v>
      </c>
      <c r="F23" s="4" t="s">
        <v>56</v>
      </c>
      <c r="G23" s="5" t="s">
        <v>57</v>
      </c>
      <c r="H23" s="4" t="s">
        <v>13</v>
      </c>
      <c r="I23" s="5" t="s">
        <v>15</v>
      </c>
    </row>
    <row r="24" spans="1:9" hidden="1" x14ac:dyDescent="0.25">
      <c r="A24" s="1" t="s">
        <v>16</v>
      </c>
      <c r="B24" s="1"/>
    </row>
    <row r="25" spans="1:9" hidden="1" x14ac:dyDescent="0.25">
      <c r="A25" s="1" t="s">
        <v>5</v>
      </c>
      <c r="B25" s="1"/>
    </row>
    <row r="26" spans="1:9" x14ac:dyDescent="0.25">
      <c r="A26" s="1" t="s">
        <v>6</v>
      </c>
      <c r="B26" s="1" t="s">
        <v>23</v>
      </c>
      <c r="E26" s="4" t="s">
        <v>58</v>
      </c>
      <c r="F26" s="5" t="s">
        <v>59</v>
      </c>
      <c r="G26" s="4" t="s">
        <v>60</v>
      </c>
      <c r="H26" s="5" t="s">
        <v>13</v>
      </c>
      <c r="I26" s="4" t="s">
        <v>15</v>
      </c>
    </row>
    <row r="27" spans="1:9" x14ac:dyDescent="0.25">
      <c r="A27" s="1" t="s">
        <v>8</v>
      </c>
      <c r="B27" s="1" t="s">
        <v>24</v>
      </c>
      <c r="E27" s="5" t="s">
        <v>61</v>
      </c>
      <c r="F27" s="4" t="s">
        <v>62</v>
      </c>
      <c r="G27" s="5" t="s">
        <v>63</v>
      </c>
      <c r="H27" s="4" t="s">
        <v>64</v>
      </c>
      <c r="I27" s="5" t="s">
        <v>15</v>
      </c>
    </row>
    <row r="28" spans="1:9" x14ac:dyDescent="0.25">
      <c r="A28" s="1" t="s">
        <v>10</v>
      </c>
      <c r="B28" s="1" t="s">
        <v>25</v>
      </c>
      <c r="E28" s="4" t="s">
        <v>65</v>
      </c>
      <c r="F28" s="5" t="s">
        <v>66</v>
      </c>
      <c r="G28" s="4" t="s">
        <v>67</v>
      </c>
      <c r="H28" s="5" t="s">
        <v>68</v>
      </c>
      <c r="I28" s="4" t="s">
        <v>15</v>
      </c>
    </row>
    <row r="29" spans="1:9" x14ac:dyDescent="0.25">
      <c r="A29" s="1" t="s">
        <v>12</v>
      </c>
      <c r="B29" s="1" t="s">
        <v>26</v>
      </c>
      <c r="E29" s="5" t="s">
        <v>69</v>
      </c>
      <c r="F29" s="4" t="s">
        <v>70</v>
      </c>
      <c r="G29" s="5" t="s">
        <v>71</v>
      </c>
      <c r="H29" s="4" t="s">
        <v>13</v>
      </c>
      <c r="I29" s="5" t="s">
        <v>15</v>
      </c>
    </row>
    <row r="30" spans="1:9" x14ac:dyDescent="0.25">
      <c r="A30" s="1" t="s">
        <v>14</v>
      </c>
      <c r="B30" s="1" t="s">
        <v>15</v>
      </c>
      <c r="E30" s="4" t="s">
        <v>72</v>
      </c>
      <c r="F30" s="5" t="s">
        <v>73</v>
      </c>
      <c r="G30" s="4" t="s">
        <v>74</v>
      </c>
      <c r="H30" s="5" t="s">
        <v>13</v>
      </c>
      <c r="I30" s="4" t="s">
        <v>15</v>
      </c>
    </row>
    <row r="31" spans="1:9" hidden="1" x14ac:dyDescent="0.25">
      <c r="A31" s="1" t="s">
        <v>16</v>
      </c>
      <c r="B31" s="1"/>
    </row>
    <row r="32" spans="1:9" hidden="1" x14ac:dyDescent="0.25">
      <c r="A32" s="1" t="s">
        <v>5</v>
      </c>
      <c r="B32" s="1"/>
    </row>
    <row r="33" spans="1:9" x14ac:dyDescent="0.25">
      <c r="A33" s="1" t="s">
        <v>6</v>
      </c>
      <c r="B33" s="1" t="s">
        <v>27</v>
      </c>
      <c r="E33" s="5" t="s">
        <v>75</v>
      </c>
      <c r="F33" s="4" t="s">
        <v>76</v>
      </c>
      <c r="G33" s="5" t="s">
        <v>77</v>
      </c>
      <c r="H33" s="4" t="s">
        <v>78</v>
      </c>
      <c r="I33" s="5" t="s">
        <v>15</v>
      </c>
    </row>
    <row r="34" spans="1:9" x14ac:dyDescent="0.25">
      <c r="A34" s="1" t="s">
        <v>8</v>
      </c>
      <c r="B34" s="1" t="s">
        <v>28</v>
      </c>
      <c r="E34" s="4" t="s">
        <v>79</v>
      </c>
      <c r="F34" s="5" t="s">
        <v>80</v>
      </c>
      <c r="G34" s="4" t="s">
        <v>81</v>
      </c>
      <c r="H34" s="5" t="s">
        <v>13</v>
      </c>
      <c r="I34" s="4" t="s">
        <v>15</v>
      </c>
    </row>
    <row r="35" spans="1:9" x14ac:dyDescent="0.25">
      <c r="A35" s="1" t="s">
        <v>10</v>
      </c>
      <c r="B35" s="1" t="s">
        <v>29</v>
      </c>
      <c r="E35" s="5" t="s">
        <v>83</v>
      </c>
      <c r="F35" s="4" t="s">
        <v>84</v>
      </c>
      <c r="G35" s="5" t="s">
        <v>85</v>
      </c>
      <c r="H35" s="4" t="s">
        <v>13</v>
      </c>
      <c r="I35" s="5" t="s">
        <v>15</v>
      </c>
    </row>
    <row r="36" spans="1:9" x14ac:dyDescent="0.25">
      <c r="A36" s="1" t="s">
        <v>12</v>
      </c>
      <c r="B36" s="1" t="s">
        <v>13</v>
      </c>
      <c r="E36" s="4" t="s">
        <v>86</v>
      </c>
      <c r="F36" s="5" t="s">
        <v>87</v>
      </c>
      <c r="G36" s="4" t="s">
        <v>88</v>
      </c>
      <c r="H36" s="5" t="s">
        <v>89</v>
      </c>
      <c r="I36" s="4" t="s">
        <v>15</v>
      </c>
    </row>
    <row r="37" spans="1:9" x14ac:dyDescent="0.25">
      <c r="A37" s="1" t="s">
        <v>14</v>
      </c>
      <c r="B37" s="1" t="s">
        <v>15</v>
      </c>
      <c r="E37" s="5" t="s">
        <v>90</v>
      </c>
      <c r="F37" s="4" t="s">
        <v>91</v>
      </c>
      <c r="G37" s="5" t="s">
        <v>92</v>
      </c>
      <c r="H37" s="4" t="s">
        <v>64</v>
      </c>
      <c r="I37" s="5" t="s">
        <v>15</v>
      </c>
    </row>
    <row r="38" spans="1:9" hidden="1" x14ac:dyDescent="0.25">
      <c r="A38" s="1" t="s">
        <v>16</v>
      </c>
      <c r="B38" s="1"/>
    </row>
    <row r="39" spans="1:9" hidden="1" x14ac:dyDescent="0.25">
      <c r="A39" s="1" t="s">
        <v>5</v>
      </c>
      <c r="B39" s="1"/>
    </row>
    <row r="40" spans="1:9" x14ac:dyDescent="0.25">
      <c r="A40" s="1" t="s">
        <v>6</v>
      </c>
      <c r="B40" s="1" t="s">
        <v>30</v>
      </c>
      <c r="E40" s="4" t="s">
        <v>93</v>
      </c>
      <c r="F40" s="5" t="s">
        <v>94</v>
      </c>
      <c r="G40" s="4" t="s">
        <v>95</v>
      </c>
      <c r="H40" s="5" t="s">
        <v>13</v>
      </c>
      <c r="I40" s="4" t="s">
        <v>15</v>
      </c>
    </row>
    <row r="41" spans="1:9" x14ac:dyDescent="0.25">
      <c r="A41" s="1" t="s">
        <v>8</v>
      </c>
      <c r="B41" s="1" t="s">
        <v>31</v>
      </c>
      <c r="E41" s="5" t="s">
        <v>96</v>
      </c>
      <c r="F41" s="4" t="s">
        <v>97</v>
      </c>
      <c r="G41" s="5" t="s">
        <v>98</v>
      </c>
      <c r="H41" s="4" t="s">
        <v>13</v>
      </c>
      <c r="I41" s="5" t="s">
        <v>15</v>
      </c>
    </row>
    <row r="42" spans="1:9" x14ac:dyDescent="0.25">
      <c r="A42" s="1" t="s">
        <v>10</v>
      </c>
      <c r="B42" s="1" t="s">
        <v>32</v>
      </c>
      <c r="E42" s="4" t="s">
        <v>99</v>
      </c>
      <c r="F42" s="5" t="s">
        <v>100</v>
      </c>
      <c r="G42" s="4" t="s">
        <v>101</v>
      </c>
      <c r="H42" s="5" t="s">
        <v>13</v>
      </c>
      <c r="I42" s="4" t="s">
        <v>15</v>
      </c>
    </row>
    <row r="43" spans="1:9" x14ac:dyDescent="0.25">
      <c r="A43" s="1" t="s">
        <v>12</v>
      </c>
      <c r="B43" s="1" t="s">
        <v>13</v>
      </c>
      <c r="E43" s="5" t="s">
        <v>102</v>
      </c>
      <c r="F43" s="4" t="s">
        <v>103</v>
      </c>
      <c r="G43" s="5" t="s">
        <v>104</v>
      </c>
      <c r="H43" s="4" t="s">
        <v>105</v>
      </c>
      <c r="I43" s="5" t="s">
        <v>15</v>
      </c>
    </row>
    <row r="44" spans="1:9" x14ac:dyDescent="0.25">
      <c r="A44" s="1" t="s">
        <v>14</v>
      </c>
      <c r="B44" s="1" t="s">
        <v>15</v>
      </c>
      <c r="E44" s="4" t="s">
        <v>106</v>
      </c>
      <c r="F44" s="5" t="s">
        <v>107</v>
      </c>
      <c r="G44" s="4" t="s">
        <v>108</v>
      </c>
      <c r="H44" s="5" t="s">
        <v>13</v>
      </c>
      <c r="I44" s="4" t="s">
        <v>15</v>
      </c>
    </row>
    <row r="45" spans="1:9" hidden="1" x14ac:dyDescent="0.25">
      <c r="A45" s="1" t="s">
        <v>16</v>
      </c>
      <c r="B45" s="1"/>
    </row>
    <row r="46" spans="1:9" hidden="1" x14ac:dyDescent="0.25">
      <c r="A46" s="1" t="s">
        <v>5</v>
      </c>
      <c r="B46" s="1"/>
    </row>
    <row r="47" spans="1:9" x14ac:dyDescent="0.25">
      <c r="A47" s="1" t="s">
        <v>6</v>
      </c>
      <c r="B47" s="1" t="s">
        <v>33</v>
      </c>
      <c r="E47" s="5" t="s">
        <v>109</v>
      </c>
      <c r="F47" s="4" t="s">
        <v>110</v>
      </c>
      <c r="G47" s="5" t="s">
        <v>111</v>
      </c>
      <c r="H47" s="4" t="s">
        <v>13</v>
      </c>
      <c r="I47" s="5" t="s">
        <v>15</v>
      </c>
    </row>
    <row r="48" spans="1:9" x14ac:dyDescent="0.25">
      <c r="A48" s="1" t="s">
        <v>8</v>
      </c>
      <c r="B48" s="1" t="s">
        <v>34</v>
      </c>
      <c r="E48" s="4" t="s">
        <v>112</v>
      </c>
      <c r="F48" s="5" t="s">
        <v>113</v>
      </c>
      <c r="G48" s="4" t="s">
        <v>114</v>
      </c>
      <c r="H48" s="5" t="s">
        <v>13</v>
      </c>
      <c r="I48" s="4" t="s">
        <v>15</v>
      </c>
    </row>
    <row r="49" spans="1:9" x14ac:dyDescent="0.25">
      <c r="A49" s="1" t="s">
        <v>10</v>
      </c>
      <c r="B49" s="1" t="s">
        <v>35</v>
      </c>
      <c r="E49" s="5" t="s">
        <v>115</v>
      </c>
      <c r="F49" s="4" t="s">
        <v>116</v>
      </c>
      <c r="G49" s="5" t="s">
        <v>117</v>
      </c>
      <c r="H49" s="4" t="s">
        <v>13</v>
      </c>
      <c r="I49" s="5" t="s">
        <v>15</v>
      </c>
    </row>
    <row r="50" spans="1:9" x14ac:dyDescent="0.25">
      <c r="A50" s="1" t="s">
        <v>12</v>
      </c>
      <c r="B50" s="1" t="s">
        <v>13</v>
      </c>
      <c r="E50" s="4" t="s">
        <v>118</v>
      </c>
      <c r="F50" s="5" t="s">
        <v>116</v>
      </c>
      <c r="G50" s="4" t="s">
        <v>119</v>
      </c>
      <c r="H50" s="5" t="s">
        <v>13</v>
      </c>
      <c r="I50" s="4" t="s">
        <v>15</v>
      </c>
    </row>
    <row r="51" spans="1:9" x14ac:dyDescent="0.25">
      <c r="A51" s="1" t="s">
        <v>14</v>
      </c>
      <c r="B51" s="1" t="s">
        <v>15</v>
      </c>
      <c r="E51" s="5" t="s">
        <v>120</v>
      </c>
      <c r="F51" s="4" t="s">
        <v>113</v>
      </c>
      <c r="G51" s="5" t="s">
        <v>121</v>
      </c>
      <c r="H51" s="4" t="s">
        <v>13</v>
      </c>
      <c r="I51" s="5" t="s">
        <v>15</v>
      </c>
    </row>
    <row r="52" spans="1:9" hidden="1" x14ac:dyDescent="0.25">
      <c r="A52" s="1" t="s">
        <v>16</v>
      </c>
      <c r="B52" s="1"/>
    </row>
    <row r="53" spans="1:9" hidden="1" x14ac:dyDescent="0.25">
      <c r="A53" s="1" t="s">
        <v>5</v>
      </c>
      <c r="B53" s="1"/>
    </row>
    <row r="54" spans="1:9" x14ac:dyDescent="0.25">
      <c r="A54" s="1" t="s">
        <v>6</v>
      </c>
      <c r="B54" s="1" t="s">
        <v>36</v>
      </c>
      <c r="E54" s="4" t="s">
        <v>122</v>
      </c>
      <c r="F54" s="5" t="s">
        <v>123</v>
      </c>
      <c r="G54" s="4" t="s">
        <v>124</v>
      </c>
      <c r="H54" s="5" t="s">
        <v>13</v>
      </c>
      <c r="I54" s="4" t="s">
        <v>15</v>
      </c>
    </row>
    <row r="55" spans="1:9" x14ac:dyDescent="0.25">
      <c r="A55" s="1" t="s">
        <v>8</v>
      </c>
      <c r="B55" s="1" t="s">
        <v>37</v>
      </c>
      <c r="E55" s="5" t="s">
        <v>125</v>
      </c>
      <c r="F55" s="4" t="s">
        <v>126</v>
      </c>
      <c r="G55" s="5" t="s">
        <v>127</v>
      </c>
      <c r="H55" s="4" t="s">
        <v>128</v>
      </c>
      <c r="I55" s="5" t="s">
        <v>15</v>
      </c>
    </row>
    <row r="56" spans="1:9" x14ac:dyDescent="0.25">
      <c r="A56" s="1" t="s">
        <v>10</v>
      </c>
      <c r="B56" s="1" t="s">
        <v>38</v>
      </c>
      <c r="E56" s="4" t="s">
        <v>129</v>
      </c>
      <c r="F56" s="5" t="s">
        <v>130</v>
      </c>
      <c r="G56" s="4" t="s">
        <v>131</v>
      </c>
      <c r="H56" s="5" t="s">
        <v>13</v>
      </c>
      <c r="I56" s="4" t="s">
        <v>15</v>
      </c>
    </row>
    <row r="57" spans="1:9" x14ac:dyDescent="0.25">
      <c r="A57" s="1" t="s">
        <v>12</v>
      </c>
      <c r="B57" s="1" t="s">
        <v>13</v>
      </c>
      <c r="E57" s="5" t="s">
        <v>132</v>
      </c>
      <c r="F57" s="4" t="s">
        <v>133</v>
      </c>
      <c r="G57" s="5" t="s">
        <v>134</v>
      </c>
      <c r="H57" s="4" t="s">
        <v>13</v>
      </c>
      <c r="I57" s="5" t="s">
        <v>15</v>
      </c>
    </row>
    <row r="58" spans="1:9" x14ac:dyDescent="0.25">
      <c r="A58" s="1" t="s">
        <v>14</v>
      </c>
      <c r="B58" s="1" t="s">
        <v>15</v>
      </c>
      <c r="E58" s="4" t="s">
        <v>135</v>
      </c>
      <c r="F58" s="5" t="s">
        <v>136</v>
      </c>
      <c r="G58" s="4" t="s">
        <v>137</v>
      </c>
      <c r="H58" s="5" t="s">
        <v>138</v>
      </c>
      <c r="I58" s="4" t="s">
        <v>15</v>
      </c>
    </row>
    <row r="59" spans="1:9" hidden="1" x14ac:dyDescent="0.25">
      <c r="A59" s="1" t="s">
        <v>16</v>
      </c>
      <c r="B59" s="1"/>
    </row>
    <row r="60" spans="1:9" hidden="1" x14ac:dyDescent="0.25">
      <c r="A60" s="1" t="s">
        <v>5</v>
      </c>
      <c r="B60" s="1"/>
    </row>
    <row r="61" spans="1:9" x14ac:dyDescent="0.25">
      <c r="A61" s="1" t="s">
        <v>6</v>
      </c>
      <c r="B61" s="1" t="s">
        <v>39</v>
      </c>
    </row>
    <row r="62" spans="1:9" x14ac:dyDescent="0.25">
      <c r="A62" s="1" t="s">
        <v>8</v>
      </c>
      <c r="B62" s="1" t="s">
        <v>40</v>
      </c>
    </row>
    <row r="63" spans="1:9" x14ac:dyDescent="0.25">
      <c r="A63" s="1" t="s">
        <v>10</v>
      </c>
      <c r="B63" s="1" t="s">
        <v>41</v>
      </c>
    </row>
    <row r="64" spans="1:9" x14ac:dyDescent="0.25">
      <c r="A64" s="1" t="s">
        <v>12</v>
      </c>
      <c r="B64" s="1" t="s">
        <v>13</v>
      </c>
    </row>
    <row r="65" spans="1:2" x14ac:dyDescent="0.25">
      <c r="A65" s="1" t="s">
        <v>14</v>
      </c>
      <c r="B65" s="1" t="s">
        <v>15</v>
      </c>
    </row>
    <row r="66" spans="1:2" hidden="1" x14ac:dyDescent="0.25">
      <c r="A66" s="1" t="s">
        <v>16</v>
      </c>
      <c r="B66" s="1"/>
    </row>
    <row r="67" spans="1:2" hidden="1" x14ac:dyDescent="0.25">
      <c r="A67" s="1" t="s">
        <v>5</v>
      </c>
      <c r="B67" s="1"/>
    </row>
    <row r="68" spans="1:2" x14ac:dyDescent="0.25">
      <c r="A68" s="1" t="s">
        <v>6</v>
      </c>
      <c r="B68" s="1" t="s">
        <v>42</v>
      </c>
    </row>
    <row r="69" spans="1:2" x14ac:dyDescent="0.25">
      <c r="A69" s="1" t="s">
        <v>8</v>
      </c>
      <c r="B69" s="1" t="s">
        <v>43</v>
      </c>
    </row>
    <row r="70" spans="1:2" x14ac:dyDescent="0.25">
      <c r="A70" s="1" t="s">
        <v>10</v>
      </c>
      <c r="B70" s="1" t="s">
        <v>44</v>
      </c>
    </row>
    <row r="71" spans="1:2" x14ac:dyDescent="0.25">
      <c r="A71" s="1" t="s">
        <v>12</v>
      </c>
      <c r="B71" s="1" t="s">
        <v>45</v>
      </c>
    </row>
    <row r="72" spans="1:2" x14ac:dyDescent="0.25">
      <c r="A72" s="1" t="s">
        <v>14</v>
      </c>
      <c r="B72" s="1" t="s">
        <v>15</v>
      </c>
    </row>
    <row r="73" spans="1:2" hidden="1" x14ac:dyDescent="0.25">
      <c r="A73" s="1" t="s">
        <v>16</v>
      </c>
      <c r="B73" s="1"/>
    </row>
    <row r="74" spans="1:2" hidden="1" x14ac:dyDescent="0.25">
      <c r="A74" s="1" t="s">
        <v>5</v>
      </c>
      <c r="B74" s="1"/>
    </row>
    <row r="75" spans="1:2" x14ac:dyDescent="0.25">
      <c r="A75" s="1" t="s">
        <v>6</v>
      </c>
      <c r="B75" s="1" t="s">
        <v>46</v>
      </c>
    </row>
    <row r="76" spans="1:2" x14ac:dyDescent="0.25">
      <c r="A76" s="1" t="s">
        <v>8</v>
      </c>
      <c r="B76" s="1" t="s">
        <v>47</v>
      </c>
    </row>
    <row r="77" spans="1:2" x14ac:dyDescent="0.25">
      <c r="A77" s="1" t="s">
        <v>10</v>
      </c>
      <c r="B77" s="1" t="s">
        <v>48</v>
      </c>
    </row>
    <row r="78" spans="1:2" x14ac:dyDescent="0.25">
      <c r="A78" s="1" t="s">
        <v>12</v>
      </c>
      <c r="B78" s="1" t="s">
        <v>13</v>
      </c>
    </row>
    <row r="79" spans="1:2" x14ac:dyDescent="0.25">
      <c r="A79" s="1" t="s">
        <v>14</v>
      </c>
      <c r="B79" s="1" t="s">
        <v>15</v>
      </c>
    </row>
    <row r="80" spans="1:2" hidden="1" x14ac:dyDescent="0.25">
      <c r="A80" s="1" t="s">
        <v>16</v>
      </c>
      <c r="B80" s="1"/>
    </row>
    <row r="81" spans="1:2" hidden="1" x14ac:dyDescent="0.25">
      <c r="A81" s="1" t="s">
        <v>5</v>
      </c>
      <c r="B81" s="1"/>
    </row>
    <row r="82" spans="1:2" x14ac:dyDescent="0.25">
      <c r="A82" s="1" t="s">
        <v>6</v>
      </c>
      <c r="B82" s="1" t="s">
        <v>49</v>
      </c>
    </row>
    <row r="83" spans="1:2" x14ac:dyDescent="0.25">
      <c r="A83" s="1" t="s">
        <v>8</v>
      </c>
      <c r="B83" s="1" t="s">
        <v>50</v>
      </c>
    </row>
    <row r="84" spans="1:2" x14ac:dyDescent="0.25">
      <c r="A84" s="1" t="s">
        <v>10</v>
      </c>
      <c r="B84" s="1" t="s">
        <v>51</v>
      </c>
    </row>
    <row r="85" spans="1:2" x14ac:dyDescent="0.25">
      <c r="A85" s="1" t="s">
        <v>12</v>
      </c>
      <c r="B85" s="1" t="s">
        <v>13</v>
      </c>
    </row>
    <row r="86" spans="1:2" x14ac:dyDescent="0.25">
      <c r="A86" s="1" t="s">
        <v>14</v>
      </c>
      <c r="B86" s="1" t="s">
        <v>15</v>
      </c>
    </row>
    <row r="87" spans="1:2" hidden="1" x14ac:dyDescent="0.25">
      <c r="A87" s="1" t="s">
        <v>16</v>
      </c>
      <c r="B87" s="1"/>
    </row>
    <row r="88" spans="1:2" hidden="1" x14ac:dyDescent="0.25">
      <c r="A88" s="1" t="s">
        <v>5</v>
      </c>
      <c r="B88" s="1"/>
    </row>
    <row r="89" spans="1:2" x14ac:dyDescent="0.25">
      <c r="A89" s="1" t="s">
        <v>6</v>
      </c>
      <c r="B89" s="1" t="s">
        <v>52</v>
      </c>
    </row>
    <row r="90" spans="1:2" x14ac:dyDescent="0.25">
      <c r="A90" s="1" t="s">
        <v>8</v>
      </c>
      <c r="B90" s="1" t="s">
        <v>53</v>
      </c>
    </row>
    <row r="91" spans="1:2" x14ac:dyDescent="0.25">
      <c r="A91" s="1" t="s">
        <v>10</v>
      </c>
      <c r="B91" s="1" t="s">
        <v>54</v>
      </c>
    </row>
    <row r="92" spans="1:2" x14ac:dyDescent="0.25">
      <c r="A92" s="1" t="s">
        <v>12</v>
      </c>
      <c r="B92" s="1" t="s">
        <v>13</v>
      </c>
    </row>
    <row r="93" spans="1:2" x14ac:dyDescent="0.25">
      <c r="A93" s="1" t="s">
        <v>14</v>
      </c>
      <c r="B93" s="1" t="s">
        <v>15</v>
      </c>
    </row>
    <row r="94" spans="1:2" hidden="1" x14ac:dyDescent="0.25">
      <c r="A94" s="1" t="s">
        <v>16</v>
      </c>
      <c r="B94" s="1"/>
    </row>
    <row r="95" spans="1:2" hidden="1" x14ac:dyDescent="0.25">
      <c r="A95" s="1" t="s">
        <v>5</v>
      </c>
      <c r="B95" s="1"/>
    </row>
    <row r="96" spans="1:2" x14ac:dyDescent="0.25">
      <c r="A96" s="1" t="s">
        <v>6</v>
      </c>
      <c r="B96" s="1" t="s">
        <v>55</v>
      </c>
    </row>
    <row r="97" spans="1:2" x14ac:dyDescent="0.25">
      <c r="A97" s="1" t="s">
        <v>8</v>
      </c>
      <c r="B97" s="1" t="s">
        <v>56</v>
      </c>
    </row>
    <row r="98" spans="1:2" x14ac:dyDescent="0.25">
      <c r="A98" s="1" t="s">
        <v>10</v>
      </c>
      <c r="B98" s="1" t="s">
        <v>57</v>
      </c>
    </row>
    <row r="99" spans="1:2" x14ac:dyDescent="0.25">
      <c r="A99" s="1" t="s">
        <v>12</v>
      </c>
      <c r="B99" s="1" t="s">
        <v>13</v>
      </c>
    </row>
    <row r="100" spans="1:2" x14ac:dyDescent="0.25">
      <c r="A100" s="1" t="s">
        <v>14</v>
      </c>
      <c r="B100" s="1" t="s">
        <v>15</v>
      </c>
    </row>
    <row r="101" spans="1:2" hidden="1" x14ac:dyDescent="0.25">
      <c r="A101" s="1" t="s">
        <v>16</v>
      </c>
      <c r="B101" s="1"/>
    </row>
    <row r="102" spans="1:2" hidden="1" x14ac:dyDescent="0.25">
      <c r="A102" s="1" t="s">
        <v>5</v>
      </c>
      <c r="B102" s="1"/>
    </row>
    <row r="103" spans="1:2" x14ac:dyDescent="0.25">
      <c r="A103" s="1" t="s">
        <v>6</v>
      </c>
      <c r="B103" s="1" t="s">
        <v>58</v>
      </c>
    </row>
    <row r="104" spans="1:2" x14ac:dyDescent="0.25">
      <c r="A104" s="1" t="s">
        <v>8</v>
      </c>
      <c r="B104" s="1" t="s">
        <v>59</v>
      </c>
    </row>
    <row r="105" spans="1:2" x14ac:dyDescent="0.25">
      <c r="A105" s="1" t="s">
        <v>10</v>
      </c>
      <c r="B105" s="1" t="s">
        <v>60</v>
      </c>
    </row>
    <row r="106" spans="1:2" x14ac:dyDescent="0.25">
      <c r="A106" s="1" t="s">
        <v>12</v>
      </c>
      <c r="B106" s="1" t="s">
        <v>13</v>
      </c>
    </row>
    <row r="107" spans="1:2" x14ac:dyDescent="0.25">
      <c r="A107" s="1" t="s">
        <v>14</v>
      </c>
      <c r="B107" s="1" t="s">
        <v>15</v>
      </c>
    </row>
    <row r="108" spans="1:2" hidden="1" x14ac:dyDescent="0.25">
      <c r="A108" s="1" t="s">
        <v>16</v>
      </c>
      <c r="B108" s="1"/>
    </row>
    <row r="109" spans="1:2" hidden="1" x14ac:dyDescent="0.25">
      <c r="A109" s="1" t="s">
        <v>5</v>
      </c>
      <c r="B109" s="1"/>
    </row>
    <row r="110" spans="1:2" x14ac:dyDescent="0.25">
      <c r="A110" s="1" t="s">
        <v>6</v>
      </c>
      <c r="B110" s="1" t="s">
        <v>61</v>
      </c>
    </row>
    <row r="111" spans="1:2" x14ac:dyDescent="0.25">
      <c r="A111" s="1" t="s">
        <v>8</v>
      </c>
      <c r="B111" s="1" t="s">
        <v>62</v>
      </c>
    </row>
    <row r="112" spans="1:2" x14ac:dyDescent="0.25">
      <c r="A112" s="1" t="s">
        <v>10</v>
      </c>
      <c r="B112" s="1" t="s">
        <v>63</v>
      </c>
    </row>
    <row r="113" spans="1:2" x14ac:dyDescent="0.25">
      <c r="A113" s="1" t="s">
        <v>12</v>
      </c>
      <c r="B113" s="1" t="s">
        <v>64</v>
      </c>
    </row>
    <row r="114" spans="1:2" x14ac:dyDescent="0.25">
      <c r="A114" s="1" t="s">
        <v>14</v>
      </c>
      <c r="B114" s="1" t="s">
        <v>15</v>
      </c>
    </row>
    <row r="115" spans="1:2" hidden="1" x14ac:dyDescent="0.25">
      <c r="A115" s="1" t="s">
        <v>16</v>
      </c>
      <c r="B115" s="1"/>
    </row>
    <row r="116" spans="1:2" hidden="1" x14ac:dyDescent="0.25">
      <c r="A116" s="1" t="s">
        <v>5</v>
      </c>
      <c r="B116" s="1"/>
    </row>
    <row r="117" spans="1:2" x14ac:dyDescent="0.25">
      <c r="A117" s="1" t="s">
        <v>6</v>
      </c>
      <c r="B117" s="1" t="s">
        <v>65</v>
      </c>
    </row>
    <row r="118" spans="1:2" x14ac:dyDescent="0.25">
      <c r="A118" s="1" t="s">
        <v>8</v>
      </c>
      <c r="B118" s="1" t="s">
        <v>66</v>
      </c>
    </row>
    <row r="119" spans="1:2" x14ac:dyDescent="0.25">
      <c r="A119" s="1" t="s">
        <v>10</v>
      </c>
      <c r="B119" s="1" t="s">
        <v>67</v>
      </c>
    </row>
    <row r="120" spans="1:2" x14ac:dyDescent="0.25">
      <c r="A120" s="1" t="s">
        <v>12</v>
      </c>
      <c r="B120" s="1" t="s">
        <v>68</v>
      </c>
    </row>
    <row r="121" spans="1:2" x14ac:dyDescent="0.25">
      <c r="A121" s="1" t="s">
        <v>14</v>
      </c>
      <c r="B121" s="1" t="s">
        <v>15</v>
      </c>
    </row>
    <row r="122" spans="1:2" hidden="1" x14ac:dyDescent="0.25">
      <c r="A122" s="1" t="s">
        <v>16</v>
      </c>
      <c r="B122" s="1"/>
    </row>
    <row r="123" spans="1:2" hidden="1" x14ac:dyDescent="0.25">
      <c r="A123" s="1" t="s">
        <v>5</v>
      </c>
      <c r="B123" s="1"/>
    </row>
    <row r="124" spans="1:2" x14ac:dyDescent="0.25">
      <c r="A124" s="1" t="s">
        <v>6</v>
      </c>
      <c r="B124" s="1" t="s">
        <v>69</v>
      </c>
    </row>
    <row r="125" spans="1:2" x14ac:dyDescent="0.25">
      <c r="A125" s="1" t="s">
        <v>8</v>
      </c>
      <c r="B125" s="1" t="s">
        <v>70</v>
      </c>
    </row>
    <row r="126" spans="1:2" x14ac:dyDescent="0.25">
      <c r="A126" s="1" t="s">
        <v>10</v>
      </c>
      <c r="B126" s="1" t="s">
        <v>71</v>
      </c>
    </row>
    <row r="127" spans="1:2" x14ac:dyDescent="0.25">
      <c r="A127" s="1" t="s">
        <v>12</v>
      </c>
      <c r="B127" s="1" t="s">
        <v>13</v>
      </c>
    </row>
    <row r="128" spans="1:2" x14ac:dyDescent="0.25">
      <c r="A128" s="1" t="s">
        <v>14</v>
      </c>
      <c r="B128" s="1" t="s">
        <v>15</v>
      </c>
    </row>
    <row r="129" spans="1:2" hidden="1" x14ac:dyDescent="0.25">
      <c r="A129" s="1" t="s">
        <v>16</v>
      </c>
      <c r="B129" s="1"/>
    </row>
    <row r="130" spans="1:2" hidden="1" x14ac:dyDescent="0.25">
      <c r="A130" s="1" t="s">
        <v>5</v>
      </c>
      <c r="B130" s="1"/>
    </row>
    <row r="131" spans="1:2" x14ac:dyDescent="0.25">
      <c r="A131" s="1" t="s">
        <v>6</v>
      </c>
      <c r="B131" s="1" t="s">
        <v>72</v>
      </c>
    </row>
    <row r="132" spans="1:2" x14ac:dyDescent="0.25">
      <c r="A132" s="1" t="s">
        <v>8</v>
      </c>
      <c r="B132" s="1" t="s">
        <v>73</v>
      </c>
    </row>
    <row r="133" spans="1:2" x14ac:dyDescent="0.25">
      <c r="A133" s="1" t="s">
        <v>10</v>
      </c>
      <c r="B133" s="1" t="s">
        <v>74</v>
      </c>
    </row>
    <row r="134" spans="1:2" x14ac:dyDescent="0.25">
      <c r="A134" s="1" t="s">
        <v>12</v>
      </c>
      <c r="B134" s="1" t="s">
        <v>13</v>
      </c>
    </row>
    <row r="135" spans="1:2" x14ac:dyDescent="0.25">
      <c r="A135" s="1" t="s">
        <v>14</v>
      </c>
      <c r="B135" s="1" t="s">
        <v>15</v>
      </c>
    </row>
    <row r="136" spans="1:2" hidden="1" x14ac:dyDescent="0.25">
      <c r="A136" s="1" t="s">
        <v>16</v>
      </c>
      <c r="B136" s="1"/>
    </row>
    <row r="137" spans="1:2" hidden="1" x14ac:dyDescent="0.25">
      <c r="A137" s="1" t="s">
        <v>5</v>
      </c>
      <c r="B137" s="1"/>
    </row>
    <row r="138" spans="1:2" x14ac:dyDescent="0.25">
      <c r="A138" s="1" t="s">
        <v>6</v>
      </c>
      <c r="B138" s="1" t="s">
        <v>75</v>
      </c>
    </row>
    <row r="139" spans="1:2" x14ac:dyDescent="0.25">
      <c r="A139" s="1" t="s">
        <v>8</v>
      </c>
      <c r="B139" s="1" t="s">
        <v>76</v>
      </c>
    </row>
    <row r="140" spans="1:2" x14ac:dyDescent="0.25">
      <c r="A140" s="1" t="s">
        <v>10</v>
      </c>
      <c r="B140" s="1" t="s">
        <v>77</v>
      </c>
    </row>
    <row r="141" spans="1:2" x14ac:dyDescent="0.25">
      <c r="A141" s="1" t="s">
        <v>12</v>
      </c>
      <c r="B141" s="1" t="s">
        <v>78</v>
      </c>
    </row>
    <row r="142" spans="1:2" x14ac:dyDescent="0.25">
      <c r="A142" s="1" t="s">
        <v>14</v>
      </c>
      <c r="B142" s="1" t="s">
        <v>15</v>
      </c>
    </row>
    <row r="143" spans="1:2" hidden="1" x14ac:dyDescent="0.25">
      <c r="A143" s="1" t="s">
        <v>16</v>
      </c>
      <c r="B143" s="1"/>
    </row>
    <row r="144" spans="1:2" hidden="1" x14ac:dyDescent="0.25">
      <c r="A144" s="1" t="s">
        <v>5</v>
      </c>
      <c r="B144" s="1"/>
    </row>
    <row r="145" spans="1:2" x14ac:dyDescent="0.25">
      <c r="A145" s="1" t="s">
        <v>6</v>
      </c>
      <c r="B145" s="1" t="s">
        <v>79</v>
      </c>
    </row>
    <row r="146" spans="1:2" x14ac:dyDescent="0.25">
      <c r="A146" s="1" t="s">
        <v>8</v>
      </c>
      <c r="B146" s="1" t="s">
        <v>80</v>
      </c>
    </row>
    <row r="147" spans="1:2" x14ac:dyDescent="0.25">
      <c r="A147" s="1" t="s">
        <v>10</v>
      </c>
      <c r="B147" s="1" t="s">
        <v>81</v>
      </c>
    </row>
    <row r="148" spans="1:2" x14ac:dyDescent="0.25">
      <c r="A148" s="1" t="s">
        <v>12</v>
      </c>
      <c r="B148" s="1" t="s">
        <v>13</v>
      </c>
    </row>
    <row r="149" spans="1:2" x14ac:dyDescent="0.25">
      <c r="A149" s="1" t="s">
        <v>14</v>
      </c>
      <c r="B149" s="1" t="s">
        <v>15</v>
      </c>
    </row>
    <row r="150" spans="1:2" hidden="1" x14ac:dyDescent="0.25">
      <c r="A150" s="1" t="s">
        <v>82</v>
      </c>
      <c r="B150" s="1"/>
    </row>
    <row r="151" spans="1:2" hidden="1" x14ac:dyDescent="0.25">
      <c r="A151" s="1" t="s">
        <v>5</v>
      </c>
      <c r="B151" s="1"/>
    </row>
    <row r="152" spans="1:2" x14ac:dyDescent="0.25">
      <c r="A152" s="1" t="s">
        <v>6</v>
      </c>
      <c r="B152" s="1" t="s">
        <v>83</v>
      </c>
    </row>
    <row r="153" spans="1:2" x14ac:dyDescent="0.25">
      <c r="A153" s="1" t="s">
        <v>8</v>
      </c>
      <c r="B153" s="1" t="s">
        <v>84</v>
      </c>
    </row>
    <row r="154" spans="1:2" x14ac:dyDescent="0.25">
      <c r="A154" s="1" t="s">
        <v>10</v>
      </c>
      <c r="B154" s="1" t="s">
        <v>85</v>
      </c>
    </row>
    <row r="155" spans="1:2" x14ac:dyDescent="0.25">
      <c r="A155" s="1" t="s">
        <v>12</v>
      </c>
      <c r="B155" s="1" t="s">
        <v>13</v>
      </c>
    </row>
    <row r="156" spans="1:2" x14ac:dyDescent="0.25">
      <c r="A156" s="1" t="s">
        <v>14</v>
      </c>
      <c r="B156" s="1" t="s">
        <v>15</v>
      </c>
    </row>
    <row r="157" spans="1:2" hidden="1" x14ac:dyDescent="0.25">
      <c r="A157" s="1" t="s">
        <v>16</v>
      </c>
      <c r="B157" s="1"/>
    </row>
    <row r="158" spans="1:2" hidden="1" x14ac:dyDescent="0.25">
      <c r="A158" s="1" t="s">
        <v>5</v>
      </c>
      <c r="B158" s="1"/>
    </row>
    <row r="159" spans="1:2" x14ac:dyDescent="0.25">
      <c r="A159" s="1" t="s">
        <v>6</v>
      </c>
      <c r="B159" s="1" t="s">
        <v>86</v>
      </c>
    </row>
    <row r="160" spans="1:2" x14ac:dyDescent="0.25">
      <c r="A160" s="1" t="s">
        <v>8</v>
      </c>
      <c r="B160" s="1" t="s">
        <v>87</v>
      </c>
    </row>
    <row r="161" spans="1:2" x14ac:dyDescent="0.25">
      <c r="A161" s="1" t="s">
        <v>10</v>
      </c>
      <c r="B161" s="1" t="s">
        <v>88</v>
      </c>
    </row>
    <row r="162" spans="1:2" x14ac:dyDescent="0.25">
      <c r="A162" s="1" t="s">
        <v>12</v>
      </c>
      <c r="B162" s="1" t="s">
        <v>89</v>
      </c>
    </row>
    <row r="163" spans="1:2" x14ac:dyDescent="0.25">
      <c r="A163" s="1" t="s">
        <v>14</v>
      </c>
      <c r="B163" s="1" t="s">
        <v>15</v>
      </c>
    </row>
    <row r="164" spans="1:2" hidden="1" x14ac:dyDescent="0.25">
      <c r="A164" s="1" t="s">
        <v>16</v>
      </c>
      <c r="B164" s="1"/>
    </row>
    <row r="165" spans="1:2" hidden="1" x14ac:dyDescent="0.25">
      <c r="A165" s="1" t="s">
        <v>5</v>
      </c>
      <c r="B165" s="1"/>
    </row>
    <row r="166" spans="1:2" x14ac:dyDescent="0.25">
      <c r="A166" s="1" t="s">
        <v>6</v>
      </c>
      <c r="B166" s="1" t="s">
        <v>90</v>
      </c>
    </row>
    <row r="167" spans="1:2" x14ac:dyDescent="0.25">
      <c r="A167" s="1" t="s">
        <v>8</v>
      </c>
      <c r="B167" s="1" t="s">
        <v>91</v>
      </c>
    </row>
    <row r="168" spans="1:2" x14ac:dyDescent="0.25">
      <c r="A168" s="1" t="s">
        <v>10</v>
      </c>
      <c r="B168" s="1" t="s">
        <v>92</v>
      </c>
    </row>
    <row r="169" spans="1:2" x14ac:dyDescent="0.25">
      <c r="A169" s="1" t="s">
        <v>12</v>
      </c>
      <c r="B169" s="1" t="s">
        <v>64</v>
      </c>
    </row>
    <row r="170" spans="1:2" x14ac:dyDescent="0.25">
      <c r="A170" s="1" t="s">
        <v>14</v>
      </c>
      <c r="B170" s="1" t="s">
        <v>15</v>
      </c>
    </row>
    <row r="171" spans="1:2" hidden="1" x14ac:dyDescent="0.25">
      <c r="A171" s="1" t="s">
        <v>16</v>
      </c>
      <c r="B171" s="1"/>
    </row>
    <row r="172" spans="1:2" hidden="1" x14ac:dyDescent="0.25">
      <c r="A172" s="1" t="s">
        <v>5</v>
      </c>
      <c r="B172" s="1"/>
    </row>
    <row r="173" spans="1:2" x14ac:dyDescent="0.25">
      <c r="A173" s="1" t="s">
        <v>6</v>
      </c>
      <c r="B173" s="1" t="s">
        <v>93</v>
      </c>
    </row>
    <row r="174" spans="1:2" x14ac:dyDescent="0.25">
      <c r="A174" s="1" t="s">
        <v>8</v>
      </c>
      <c r="B174" s="1" t="s">
        <v>94</v>
      </c>
    </row>
    <row r="175" spans="1:2" x14ac:dyDescent="0.25">
      <c r="A175" s="1" t="s">
        <v>10</v>
      </c>
      <c r="B175" s="1" t="s">
        <v>95</v>
      </c>
    </row>
    <row r="176" spans="1:2" x14ac:dyDescent="0.25">
      <c r="A176" s="1" t="s">
        <v>12</v>
      </c>
      <c r="B176" s="1" t="s">
        <v>13</v>
      </c>
    </row>
    <row r="177" spans="1:2" x14ac:dyDescent="0.25">
      <c r="A177" s="1" t="s">
        <v>14</v>
      </c>
      <c r="B177" s="1" t="s">
        <v>15</v>
      </c>
    </row>
    <row r="178" spans="1:2" hidden="1" x14ac:dyDescent="0.25">
      <c r="A178" s="1" t="s">
        <v>16</v>
      </c>
      <c r="B178" s="1"/>
    </row>
    <row r="179" spans="1:2" hidden="1" x14ac:dyDescent="0.25">
      <c r="A179" s="1" t="s">
        <v>5</v>
      </c>
      <c r="B179" s="1"/>
    </row>
    <row r="180" spans="1:2" x14ac:dyDescent="0.25">
      <c r="A180" s="1" t="s">
        <v>6</v>
      </c>
      <c r="B180" s="1" t="s">
        <v>96</v>
      </c>
    </row>
    <row r="181" spans="1:2" x14ac:dyDescent="0.25">
      <c r="A181" s="1" t="s">
        <v>8</v>
      </c>
      <c r="B181" s="1" t="s">
        <v>97</v>
      </c>
    </row>
    <row r="182" spans="1:2" x14ac:dyDescent="0.25">
      <c r="A182" s="1" t="s">
        <v>10</v>
      </c>
      <c r="B182" s="1" t="s">
        <v>98</v>
      </c>
    </row>
    <row r="183" spans="1:2" x14ac:dyDescent="0.25">
      <c r="A183" s="1" t="s">
        <v>12</v>
      </c>
      <c r="B183" s="1" t="s">
        <v>13</v>
      </c>
    </row>
    <row r="184" spans="1:2" x14ac:dyDescent="0.25">
      <c r="A184" s="1" t="s">
        <v>14</v>
      </c>
      <c r="B184" s="1" t="s">
        <v>15</v>
      </c>
    </row>
    <row r="185" spans="1:2" hidden="1" x14ac:dyDescent="0.25">
      <c r="A185" s="1" t="s">
        <v>16</v>
      </c>
      <c r="B185" s="1"/>
    </row>
    <row r="186" spans="1:2" hidden="1" x14ac:dyDescent="0.25">
      <c r="A186" s="1" t="s">
        <v>5</v>
      </c>
      <c r="B186" s="1"/>
    </row>
    <row r="187" spans="1:2" x14ac:dyDescent="0.25">
      <c r="A187" s="1" t="s">
        <v>6</v>
      </c>
      <c r="B187" s="1" t="s">
        <v>99</v>
      </c>
    </row>
    <row r="188" spans="1:2" x14ac:dyDescent="0.25">
      <c r="A188" s="1" t="s">
        <v>8</v>
      </c>
      <c r="B188" s="1" t="s">
        <v>100</v>
      </c>
    </row>
    <row r="189" spans="1:2" x14ac:dyDescent="0.25">
      <c r="A189" s="1" t="s">
        <v>10</v>
      </c>
      <c r="B189" s="1" t="s">
        <v>101</v>
      </c>
    </row>
    <row r="190" spans="1:2" x14ac:dyDescent="0.25">
      <c r="A190" s="1" t="s">
        <v>12</v>
      </c>
      <c r="B190" s="1" t="s">
        <v>13</v>
      </c>
    </row>
    <row r="191" spans="1:2" x14ac:dyDescent="0.25">
      <c r="A191" s="1" t="s">
        <v>14</v>
      </c>
      <c r="B191" s="1" t="s">
        <v>15</v>
      </c>
    </row>
    <row r="192" spans="1:2" hidden="1" x14ac:dyDescent="0.25">
      <c r="A192" s="1" t="s">
        <v>16</v>
      </c>
      <c r="B192" s="1"/>
    </row>
    <row r="193" spans="1:2" hidden="1" x14ac:dyDescent="0.25">
      <c r="A193" s="1" t="s">
        <v>5</v>
      </c>
      <c r="B193" s="1"/>
    </row>
    <row r="194" spans="1:2" x14ac:dyDescent="0.25">
      <c r="A194" s="1" t="s">
        <v>6</v>
      </c>
      <c r="B194" s="1" t="s">
        <v>102</v>
      </c>
    </row>
    <row r="195" spans="1:2" x14ac:dyDescent="0.25">
      <c r="A195" s="1" t="s">
        <v>8</v>
      </c>
      <c r="B195" s="1" t="s">
        <v>103</v>
      </c>
    </row>
    <row r="196" spans="1:2" x14ac:dyDescent="0.25">
      <c r="A196" s="1" t="s">
        <v>10</v>
      </c>
      <c r="B196" s="1" t="s">
        <v>104</v>
      </c>
    </row>
    <row r="197" spans="1:2" x14ac:dyDescent="0.25">
      <c r="A197" s="1" t="s">
        <v>12</v>
      </c>
      <c r="B197" s="1" t="s">
        <v>105</v>
      </c>
    </row>
    <row r="198" spans="1:2" x14ac:dyDescent="0.25">
      <c r="A198" s="1" t="s">
        <v>14</v>
      </c>
      <c r="B198" s="1" t="s">
        <v>15</v>
      </c>
    </row>
    <row r="199" spans="1:2" hidden="1" x14ac:dyDescent="0.25">
      <c r="A199" s="1" t="s">
        <v>16</v>
      </c>
      <c r="B199" s="1"/>
    </row>
    <row r="200" spans="1:2" hidden="1" x14ac:dyDescent="0.25">
      <c r="A200" s="1" t="s">
        <v>5</v>
      </c>
      <c r="B200" s="1"/>
    </row>
    <row r="201" spans="1:2" x14ac:dyDescent="0.25">
      <c r="A201" s="1" t="s">
        <v>6</v>
      </c>
      <c r="B201" s="1" t="s">
        <v>106</v>
      </c>
    </row>
    <row r="202" spans="1:2" x14ac:dyDescent="0.25">
      <c r="A202" s="1" t="s">
        <v>8</v>
      </c>
      <c r="B202" s="1" t="s">
        <v>107</v>
      </c>
    </row>
    <row r="203" spans="1:2" x14ac:dyDescent="0.25">
      <c r="A203" s="1" t="s">
        <v>10</v>
      </c>
      <c r="B203" s="1" t="s">
        <v>108</v>
      </c>
    </row>
    <row r="204" spans="1:2" x14ac:dyDescent="0.25">
      <c r="A204" s="1" t="s">
        <v>12</v>
      </c>
      <c r="B204" s="1" t="s">
        <v>13</v>
      </c>
    </row>
    <row r="205" spans="1:2" x14ac:dyDescent="0.25">
      <c r="A205" s="1" t="s">
        <v>14</v>
      </c>
      <c r="B205" s="1" t="s">
        <v>15</v>
      </c>
    </row>
    <row r="206" spans="1:2" hidden="1" x14ac:dyDescent="0.25">
      <c r="A206" s="1" t="s">
        <v>16</v>
      </c>
      <c r="B206" s="1"/>
    </row>
    <row r="207" spans="1:2" hidden="1" x14ac:dyDescent="0.25">
      <c r="A207" s="1" t="s">
        <v>5</v>
      </c>
      <c r="B207" s="1"/>
    </row>
    <row r="208" spans="1:2" x14ac:dyDescent="0.25">
      <c r="A208" s="1" t="s">
        <v>6</v>
      </c>
      <c r="B208" s="1" t="s">
        <v>109</v>
      </c>
    </row>
    <row r="209" spans="1:2" x14ac:dyDescent="0.25">
      <c r="A209" s="1" t="s">
        <v>8</v>
      </c>
      <c r="B209" s="1" t="s">
        <v>110</v>
      </c>
    </row>
    <row r="210" spans="1:2" x14ac:dyDescent="0.25">
      <c r="A210" s="1" t="s">
        <v>10</v>
      </c>
      <c r="B210" s="1" t="s">
        <v>111</v>
      </c>
    </row>
    <row r="211" spans="1:2" x14ac:dyDescent="0.25">
      <c r="A211" s="1" t="s">
        <v>12</v>
      </c>
      <c r="B211" s="1" t="s">
        <v>13</v>
      </c>
    </row>
    <row r="212" spans="1:2" x14ac:dyDescent="0.25">
      <c r="A212" s="1" t="s">
        <v>14</v>
      </c>
      <c r="B212" s="1" t="s">
        <v>15</v>
      </c>
    </row>
    <row r="213" spans="1:2" hidden="1" x14ac:dyDescent="0.25">
      <c r="A213" s="1" t="s">
        <v>16</v>
      </c>
      <c r="B213" s="1"/>
    </row>
    <row r="214" spans="1:2" hidden="1" x14ac:dyDescent="0.25">
      <c r="A214" s="1" t="s">
        <v>5</v>
      </c>
      <c r="B214" s="1"/>
    </row>
    <row r="215" spans="1:2" x14ac:dyDescent="0.25">
      <c r="A215" s="1" t="s">
        <v>6</v>
      </c>
      <c r="B215" s="1" t="s">
        <v>112</v>
      </c>
    </row>
    <row r="216" spans="1:2" x14ac:dyDescent="0.25">
      <c r="A216" s="1" t="s">
        <v>8</v>
      </c>
      <c r="B216" s="1" t="s">
        <v>113</v>
      </c>
    </row>
    <row r="217" spans="1:2" x14ac:dyDescent="0.25">
      <c r="A217" s="1" t="s">
        <v>10</v>
      </c>
      <c r="B217" s="1" t="s">
        <v>114</v>
      </c>
    </row>
    <row r="218" spans="1:2" x14ac:dyDescent="0.25">
      <c r="A218" s="1" t="s">
        <v>12</v>
      </c>
      <c r="B218" s="1" t="s">
        <v>13</v>
      </c>
    </row>
    <row r="219" spans="1:2" x14ac:dyDescent="0.25">
      <c r="A219" s="1" t="s">
        <v>14</v>
      </c>
      <c r="B219" s="1" t="s">
        <v>15</v>
      </c>
    </row>
    <row r="220" spans="1:2" hidden="1" x14ac:dyDescent="0.25">
      <c r="A220" s="1" t="s">
        <v>16</v>
      </c>
      <c r="B220" s="1"/>
    </row>
    <row r="221" spans="1:2" hidden="1" x14ac:dyDescent="0.25">
      <c r="A221" s="1" t="s">
        <v>5</v>
      </c>
      <c r="B221" s="1"/>
    </row>
    <row r="222" spans="1:2" x14ac:dyDescent="0.25">
      <c r="A222" s="1" t="s">
        <v>6</v>
      </c>
      <c r="B222" s="1" t="s">
        <v>115</v>
      </c>
    </row>
    <row r="223" spans="1:2" x14ac:dyDescent="0.25">
      <c r="A223" s="1" t="s">
        <v>8</v>
      </c>
      <c r="B223" s="1" t="s">
        <v>116</v>
      </c>
    </row>
    <row r="224" spans="1:2" x14ac:dyDescent="0.25">
      <c r="A224" s="1" t="s">
        <v>10</v>
      </c>
      <c r="B224" s="1" t="s">
        <v>117</v>
      </c>
    </row>
    <row r="225" spans="1:2" x14ac:dyDescent="0.25">
      <c r="A225" s="1" t="s">
        <v>12</v>
      </c>
      <c r="B225" s="1" t="s">
        <v>13</v>
      </c>
    </row>
    <row r="226" spans="1:2" x14ac:dyDescent="0.25">
      <c r="A226" s="1" t="s">
        <v>14</v>
      </c>
      <c r="B226" s="1" t="s">
        <v>15</v>
      </c>
    </row>
    <row r="227" spans="1:2" hidden="1" x14ac:dyDescent="0.25">
      <c r="A227" s="1" t="s">
        <v>16</v>
      </c>
      <c r="B227" s="1"/>
    </row>
    <row r="228" spans="1:2" hidden="1" x14ac:dyDescent="0.25">
      <c r="A228" s="1" t="s">
        <v>5</v>
      </c>
      <c r="B228" s="1"/>
    </row>
    <row r="229" spans="1:2" x14ac:dyDescent="0.25">
      <c r="A229" s="1" t="s">
        <v>6</v>
      </c>
      <c r="B229" s="1" t="s">
        <v>118</v>
      </c>
    </row>
    <row r="230" spans="1:2" x14ac:dyDescent="0.25">
      <c r="A230" s="1" t="s">
        <v>8</v>
      </c>
      <c r="B230" s="1" t="s">
        <v>116</v>
      </c>
    </row>
    <row r="231" spans="1:2" x14ac:dyDescent="0.25">
      <c r="A231" s="1" t="s">
        <v>10</v>
      </c>
      <c r="B231" s="1" t="s">
        <v>119</v>
      </c>
    </row>
    <row r="232" spans="1:2" x14ac:dyDescent="0.25">
      <c r="A232" s="1" t="s">
        <v>12</v>
      </c>
      <c r="B232" s="1" t="s">
        <v>13</v>
      </c>
    </row>
    <row r="233" spans="1:2" x14ac:dyDescent="0.25">
      <c r="A233" s="1" t="s">
        <v>14</v>
      </c>
      <c r="B233" s="1" t="s">
        <v>15</v>
      </c>
    </row>
    <row r="234" spans="1:2" hidden="1" x14ac:dyDescent="0.25">
      <c r="A234" s="1" t="s">
        <v>16</v>
      </c>
      <c r="B234" s="1"/>
    </row>
    <row r="235" spans="1:2" hidden="1" x14ac:dyDescent="0.25">
      <c r="A235" s="1" t="s">
        <v>5</v>
      </c>
      <c r="B235" s="1"/>
    </row>
    <row r="236" spans="1:2" x14ac:dyDescent="0.25">
      <c r="A236" s="1" t="s">
        <v>6</v>
      </c>
      <c r="B236" s="1" t="s">
        <v>120</v>
      </c>
    </row>
    <row r="237" spans="1:2" x14ac:dyDescent="0.25">
      <c r="A237" s="1" t="s">
        <v>8</v>
      </c>
      <c r="B237" s="1" t="s">
        <v>113</v>
      </c>
    </row>
    <row r="238" spans="1:2" x14ac:dyDescent="0.25">
      <c r="A238" s="1" t="s">
        <v>10</v>
      </c>
      <c r="B238" s="1" t="s">
        <v>121</v>
      </c>
    </row>
    <row r="239" spans="1:2" x14ac:dyDescent="0.25">
      <c r="A239" s="1" t="s">
        <v>12</v>
      </c>
      <c r="B239" s="1" t="s">
        <v>13</v>
      </c>
    </row>
    <row r="240" spans="1:2" x14ac:dyDescent="0.25">
      <c r="A240" s="1" t="s">
        <v>14</v>
      </c>
      <c r="B240" s="1" t="s">
        <v>15</v>
      </c>
    </row>
    <row r="241" spans="1:2" hidden="1" x14ac:dyDescent="0.25">
      <c r="A241" s="1" t="s">
        <v>16</v>
      </c>
      <c r="B241" s="1"/>
    </row>
    <row r="242" spans="1:2" hidden="1" x14ac:dyDescent="0.25">
      <c r="A242" s="1" t="s">
        <v>5</v>
      </c>
      <c r="B242" s="1"/>
    </row>
    <row r="243" spans="1:2" x14ac:dyDescent="0.25">
      <c r="A243" s="1" t="s">
        <v>6</v>
      </c>
      <c r="B243" s="1" t="s">
        <v>122</v>
      </c>
    </row>
    <row r="244" spans="1:2" x14ac:dyDescent="0.25">
      <c r="A244" s="1" t="s">
        <v>8</v>
      </c>
      <c r="B244" s="1" t="s">
        <v>123</v>
      </c>
    </row>
    <row r="245" spans="1:2" x14ac:dyDescent="0.25">
      <c r="A245" s="1" t="s">
        <v>10</v>
      </c>
      <c r="B245" s="1" t="s">
        <v>124</v>
      </c>
    </row>
    <row r="246" spans="1:2" x14ac:dyDescent="0.25">
      <c r="A246" s="1" t="s">
        <v>12</v>
      </c>
      <c r="B246" s="1" t="s">
        <v>13</v>
      </c>
    </row>
    <row r="247" spans="1:2" x14ac:dyDescent="0.25">
      <c r="A247" s="1" t="s">
        <v>14</v>
      </c>
      <c r="B247" s="1" t="s">
        <v>15</v>
      </c>
    </row>
    <row r="248" spans="1:2" hidden="1" x14ac:dyDescent="0.25">
      <c r="A248" s="1" t="s">
        <v>16</v>
      </c>
      <c r="B248" s="1"/>
    </row>
    <row r="249" spans="1:2" hidden="1" x14ac:dyDescent="0.25">
      <c r="A249" s="1" t="s">
        <v>5</v>
      </c>
      <c r="B249" s="1"/>
    </row>
    <row r="250" spans="1:2" x14ac:dyDescent="0.25">
      <c r="A250" s="1" t="s">
        <v>6</v>
      </c>
      <c r="B250" s="1" t="s">
        <v>125</v>
      </c>
    </row>
    <row r="251" spans="1:2" x14ac:dyDescent="0.25">
      <c r="A251" s="1" t="s">
        <v>8</v>
      </c>
      <c r="B251" s="1" t="s">
        <v>126</v>
      </c>
    </row>
    <row r="252" spans="1:2" x14ac:dyDescent="0.25">
      <c r="A252" s="1" t="s">
        <v>10</v>
      </c>
      <c r="B252" s="1" t="s">
        <v>127</v>
      </c>
    </row>
    <row r="253" spans="1:2" x14ac:dyDescent="0.25">
      <c r="A253" s="1" t="s">
        <v>12</v>
      </c>
      <c r="B253" s="1" t="s">
        <v>128</v>
      </c>
    </row>
    <row r="254" spans="1:2" x14ac:dyDescent="0.25">
      <c r="A254" s="1" t="s">
        <v>14</v>
      </c>
      <c r="B254" s="1" t="s">
        <v>15</v>
      </c>
    </row>
    <row r="255" spans="1:2" hidden="1" x14ac:dyDescent="0.25">
      <c r="A255" s="1" t="s">
        <v>16</v>
      </c>
      <c r="B255" s="1"/>
    </row>
    <row r="256" spans="1:2" hidden="1" x14ac:dyDescent="0.25">
      <c r="A256" s="1" t="s">
        <v>5</v>
      </c>
      <c r="B256" s="1"/>
    </row>
    <row r="257" spans="1:2" x14ac:dyDescent="0.25">
      <c r="A257" s="1" t="s">
        <v>6</v>
      </c>
      <c r="B257" s="1" t="s">
        <v>129</v>
      </c>
    </row>
    <row r="258" spans="1:2" x14ac:dyDescent="0.25">
      <c r="A258" s="1" t="s">
        <v>8</v>
      </c>
      <c r="B258" s="1" t="s">
        <v>130</v>
      </c>
    </row>
    <row r="259" spans="1:2" x14ac:dyDescent="0.25">
      <c r="A259" s="1" t="s">
        <v>10</v>
      </c>
      <c r="B259" s="1" t="s">
        <v>131</v>
      </c>
    </row>
    <row r="260" spans="1:2" x14ac:dyDescent="0.25">
      <c r="A260" s="1" t="s">
        <v>12</v>
      </c>
      <c r="B260" s="1" t="s">
        <v>13</v>
      </c>
    </row>
    <row r="261" spans="1:2" x14ac:dyDescent="0.25">
      <c r="A261" s="1" t="s">
        <v>14</v>
      </c>
      <c r="B261" s="1" t="s">
        <v>15</v>
      </c>
    </row>
    <row r="262" spans="1:2" hidden="1" x14ac:dyDescent="0.25">
      <c r="A262" s="1" t="s">
        <v>16</v>
      </c>
      <c r="B262" s="1"/>
    </row>
    <row r="263" spans="1:2" hidden="1" x14ac:dyDescent="0.25">
      <c r="A263" s="1" t="s">
        <v>5</v>
      </c>
      <c r="B263" s="1"/>
    </row>
    <row r="264" spans="1:2" x14ac:dyDescent="0.25">
      <c r="A264" s="1" t="s">
        <v>6</v>
      </c>
      <c r="B264" s="1" t="s">
        <v>132</v>
      </c>
    </row>
    <row r="265" spans="1:2" x14ac:dyDescent="0.25">
      <c r="A265" s="1" t="s">
        <v>8</v>
      </c>
      <c r="B265" s="1" t="s">
        <v>133</v>
      </c>
    </row>
    <row r="266" spans="1:2" x14ac:dyDescent="0.25">
      <c r="A266" s="1" t="s">
        <v>10</v>
      </c>
      <c r="B266" s="1" t="s">
        <v>134</v>
      </c>
    </row>
    <row r="267" spans="1:2" x14ac:dyDescent="0.25">
      <c r="A267" s="1" t="s">
        <v>12</v>
      </c>
      <c r="B267" s="1" t="s">
        <v>13</v>
      </c>
    </row>
    <row r="268" spans="1:2" x14ac:dyDescent="0.25">
      <c r="A268" s="1" t="s">
        <v>14</v>
      </c>
      <c r="B268" s="1" t="s">
        <v>15</v>
      </c>
    </row>
    <row r="269" spans="1:2" hidden="1" x14ac:dyDescent="0.25">
      <c r="A269" s="1" t="s">
        <v>16</v>
      </c>
      <c r="B269" s="1"/>
    </row>
    <row r="270" spans="1:2" hidden="1" x14ac:dyDescent="0.25">
      <c r="A270" s="1" t="s">
        <v>5</v>
      </c>
      <c r="B270" s="1"/>
    </row>
    <row r="271" spans="1:2" x14ac:dyDescent="0.25">
      <c r="A271" s="1" t="s">
        <v>6</v>
      </c>
      <c r="B271" s="1" t="s">
        <v>135</v>
      </c>
    </row>
    <row r="272" spans="1:2" x14ac:dyDescent="0.25">
      <c r="A272" s="1" t="s">
        <v>8</v>
      </c>
      <c r="B272" s="1" t="s">
        <v>136</v>
      </c>
    </row>
    <row r="273" spans="1:30" x14ac:dyDescent="0.25">
      <c r="A273" s="1" t="s">
        <v>10</v>
      </c>
      <c r="B273" s="1" t="s">
        <v>137</v>
      </c>
    </row>
    <row r="274" spans="1:30" x14ac:dyDescent="0.25">
      <c r="A274" s="1" t="s">
        <v>12</v>
      </c>
      <c r="B274" s="1" t="s">
        <v>138</v>
      </c>
    </row>
    <row r="275" spans="1:30" x14ac:dyDescent="0.25">
      <c r="A275" s="1" t="s">
        <v>14</v>
      </c>
      <c r="B275" s="1" t="s">
        <v>15</v>
      </c>
    </row>
    <row r="276" spans="1:30" hidden="1" x14ac:dyDescent="0.25">
      <c r="A276" s="1" t="s">
        <v>139</v>
      </c>
      <c r="B276" s="1"/>
    </row>
    <row r="277" spans="1:30" hidden="1" x14ac:dyDescent="0.25">
      <c r="A277" s="1" t="s">
        <v>140</v>
      </c>
      <c r="B277" s="1"/>
    </row>
    <row r="278" spans="1:30" x14ac:dyDescent="0.25">
      <c r="A278" s="1" t="s">
        <v>141</v>
      </c>
      <c r="B278" s="1" t="s">
        <v>4</v>
      </c>
    </row>
    <row r="279" spans="1:30" hidden="1" x14ac:dyDescent="0.25">
      <c r="A279" s="1" t="s">
        <v>5</v>
      </c>
      <c r="B279" s="1"/>
    </row>
    <row r="280" spans="1:30" x14ac:dyDescent="0.25">
      <c r="A280" s="1" t="s">
        <v>142</v>
      </c>
      <c r="B280" s="1" t="s">
        <v>4</v>
      </c>
      <c r="F280" s="6" t="s">
        <v>259</v>
      </c>
      <c r="G280" s="7" t="s">
        <v>260</v>
      </c>
      <c r="H280" s="6" t="s">
        <v>261</v>
      </c>
      <c r="I280" s="7" t="s">
        <v>262</v>
      </c>
      <c r="J280" s="6" t="s">
        <v>263</v>
      </c>
      <c r="K280" s="6" t="s">
        <v>264</v>
      </c>
      <c r="L280" s="7" t="s">
        <v>265</v>
      </c>
      <c r="M280" s="6" t="s">
        <v>266</v>
      </c>
      <c r="N280" s="7" t="s">
        <v>267</v>
      </c>
      <c r="O280" s="6" t="s">
        <v>268</v>
      </c>
      <c r="P280" s="6" t="s">
        <v>269</v>
      </c>
      <c r="Q280" s="7" t="s">
        <v>270</v>
      </c>
      <c r="R280" s="6" t="s">
        <v>271</v>
      </c>
      <c r="S280" s="7" t="s">
        <v>272</v>
      </c>
      <c r="T280" s="6" t="s">
        <v>273</v>
      </c>
      <c r="U280" s="6" t="s">
        <v>274</v>
      </c>
      <c r="V280" s="7" t="s">
        <v>275</v>
      </c>
      <c r="W280" s="6" t="s">
        <v>276</v>
      </c>
      <c r="X280" s="7" t="s">
        <v>277</v>
      </c>
      <c r="Y280" s="6" t="s">
        <v>278</v>
      </c>
      <c r="Z280" s="6" t="s">
        <v>279</v>
      </c>
      <c r="AA280" s="7" t="s">
        <v>280</v>
      </c>
      <c r="AB280" s="6" t="s">
        <v>281</v>
      </c>
      <c r="AC280" s="7" t="s">
        <v>282</v>
      </c>
      <c r="AD280" s="6" t="s">
        <v>283</v>
      </c>
    </row>
    <row r="281" spans="1:30" x14ac:dyDescent="0.25">
      <c r="A281" s="1" t="s">
        <v>143</v>
      </c>
      <c r="B281" s="1"/>
      <c r="E281" s="2" t="s">
        <v>284</v>
      </c>
      <c r="F281" s="4" t="s">
        <v>150</v>
      </c>
      <c r="G281" s="4" t="s">
        <v>153</v>
      </c>
      <c r="H281" s="4" t="s">
        <v>155</v>
      </c>
      <c r="I281" s="4" t="s">
        <v>160</v>
      </c>
      <c r="J281" s="4" t="s">
        <v>163</v>
      </c>
      <c r="K281" s="5" t="s">
        <v>166</v>
      </c>
      <c r="L281" s="5" t="s">
        <v>167</v>
      </c>
      <c r="M281" s="5" t="s">
        <v>168</v>
      </c>
      <c r="N281" s="5" t="s">
        <v>169</v>
      </c>
      <c r="O281" s="5" t="s">
        <v>170</v>
      </c>
      <c r="P281" s="4" t="s">
        <v>172</v>
      </c>
      <c r="Q281" s="4" t="s">
        <v>173</v>
      </c>
      <c r="R281" s="4" t="s">
        <v>174</v>
      </c>
      <c r="S281" s="4" t="s">
        <v>175</v>
      </c>
      <c r="T281" s="4" t="s">
        <v>176</v>
      </c>
      <c r="U281" s="5" t="s">
        <v>178</v>
      </c>
      <c r="V281" s="5" t="s">
        <v>179</v>
      </c>
      <c r="W281" s="5" t="s">
        <v>180</v>
      </c>
      <c r="X281" s="5" t="s">
        <v>181</v>
      </c>
      <c r="Y281" s="5" t="s">
        <v>182</v>
      </c>
      <c r="Z281" s="4" t="s">
        <v>184</v>
      </c>
      <c r="AA281" s="4" t="s">
        <v>185</v>
      </c>
      <c r="AB281" s="4" t="s">
        <v>186</v>
      </c>
      <c r="AC281" s="4" t="s">
        <v>187</v>
      </c>
      <c r="AD281" s="4" t="s">
        <v>188</v>
      </c>
    </row>
    <row r="282" spans="1:30" hidden="1" x14ac:dyDescent="0.25">
      <c r="A282" s="1" t="s">
        <v>144</v>
      </c>
      <c r="B282" s="1"/>
    </row>
    <row r="283" spans="1:30" x14ac:dyDescent="0.25">
      <c r="A283" s="1" t="s">
        <v>145</v>
      </c>
      <c r="B283" s="1" t="s">
        <v>4</v>
      </c>
    </row>
    <row r="284" spans="1:30" hidden="1" x14ac:dyDescent="0.25">
      <c r="A284" s="1" t="s">
        <v>146</v>
      </c>
      <c r="B284" s="1"/>
    </row>
    <row r="285" spans="1:30" x14ac:dyDescent="0.25">
      <c r="A285" s="1" t="s">
        <v>147</v>
      </c>
      <c r="B285" s="1" t="s">
        <v>148</v>
      </c>
    </row>
    <row r="286" spans="1:30" x14ac:dyDescent="0.25">
      <c r="A286" s="1" t="s">
        <v>149</v>
      </c>
      <c r="B286" s="1" t="s">
        <v>150</v>
      </c>
    </row>
    <row r="287" spans="1:30" hidden="1" x14ac:dyDescent="0.25">
      <c r="A287" s="1" t="s">
        <v>151</v>
      </c>
      <c r="B287" s="1"/>
    </row>
    <row r="288" spans="1:30" hidden="1" x14ac:dyDescent="0.25">
      <c r="A288" s="1" t="s">
        <v>146</v>
      </c>
      <c r="B288" s="1"/>
    </row>
    <row r="289" spans="1:2" x14ac:dyDescent="0.25">
      <c r="A289" s="1" t="s">
        <v>147</v>
      </c>
      <c r="B289" s="1" t="s">
        <v>152</v>
      </c>
    </row>
    <row r="290" spans="1:2" x14ac:dyDescent="0.25">
      <c r="A290" s="1" t="s">
        <v>149</v>
      </c>
      <c r="B290" s="1" t="s">
        <v>153</v>
      </c>
    </row>
    <row r="291" spans="1:2" hidden="1" x14ac:dyDescent="0.25">
      <c r="A291" s="1" t="s">
        <v>151</v>
      </c>
      <c r="B291" s="1"/>
    </row>
    <row r="292" spans="1:2" hidden="1" x14ac:dyDescent="0.25">
      <c r="A292" s="1" t="s">
        <v>146</v>
      </c>
      <c r="B292" s="1"/>
    </row>
    <row r="293" spans="1:2" x14ac:dyDescent="0.25">
      <c r="A293" s="1" t="s">
        <v>147</v>
      </c>
      <c r="B293" s="1" t="s">
        <v>154</v>
      </c>
    </row>
    <row r="294" spans="1:2" x14ac:dyDescent="0.25">
      <c r="A294" s="1" t="s">
        <v>149</v>
      </c>
      <c r="B294" s="1" t="s">
        <v>155</v>
      </c>
    </row>
    <row r="295" spans="1:2" hidden="1" x14ac:dyDescent="0.25">
      <c r="A295" s="1" t="s">
        <v>151</v>
      </c>
      <c r="B295" s="1"/>
    </row>
    <row r="296" spans="1:2" hidden="1" x14ac:dyDescent="0.25">
      <c r="A296" s="1" t="s">
        <v>156</v>
      </c>
      <c r="B296" s="1"/>
    </row>
    <row r="297" spans="1:2" x14ac:dyDescent="0.25">
      <c r="A297" s="1" t="s">
        <v>157</v>
      </c>
      <c r="B297" s="1" t="s">
        <v>158</v>
      </c>
    </row>
    <row r="298" spans="1:2" x14ac:dyDescent="0.25">
      <c r="A298" s="1" t="s">
        <v>159</v>
      </c>
      <c r="B298" s="1" t="s">
        <v>160</v>
      </c>
    </row>
    <row r="299" spans="1:2" hidden="1" x14ac:dyDescent="0.25">
      <c r="A299" s="1" t="s">
        <v>161</v>
      </c>
      <c r="B299" s="1"/>
    </row>
    <row r="300" spans="1:2" hidden="1" x14ac:dyDescent="0.25">
      <c r="A300" s="1" t="s">
        <v>146</v>
      </c>
      <c r="B300" s="1"/>
    </row>
    <row r="301" spans="1:2" x14ac:dyDescent="0.25">
      <c r="A301" s="1" t="s">
        <v>147</v>
      </c>
      <c r="B301" s="1" t="s">
        <v>162</v>
      </c>
    </row>
    <row r="302" spans="1:2" x14ac:dyDescent="0.25">
      <c r="A302" s="1" t="s">
        <v>149</v>
      </c>
      <c r="B302" s="1" t="s">
        <v>163</v>
      </c>
    </row>
    <row r="303" spans="1:2" hidden="1" x14ac:dyDescent="0.25">
      <c r="A303" s="1" t="s">
        <v>164</v>
      </c>
      <c r="B303" s="1"/>
    </row>
    <row r="304" spans="1:2" hidden="1" x14ac:dyDescent="0.25">
      <c r="A304" s="1" t="s">
        <v>144</v>
      </c>
      <c r="B304" s="1"/>
    </row>
    <row r="305" spans="1:2" x14ac:dyDescent="0.25">
      <c r="A305" s="1" t="s">
        <v>165</v>
      </c>
      <c r="B305" s="1" t="s">
        <v>4</v>
      </c>
    </row>
    <row r="306" spans="1:2" hidden="1" x14ac:dyDescent="0.25">
      <c r="A306" s="1" t="s">
        <v>146</v>
      </c>
      <c r="B306" s="1"/>
    </row>
    <row r="307" spans="1:2" x14ac:dyDescent="0.25">
      <c r="A307" s="1" t="s">
        <v>147</v>
      </c>
      <c r="B307" s="1" t="s">
        <v>148</v>
      </c>
    </row>
    <row r="308" spans="1:2" x14ac:dyDescent="0.25">
      <c r="A308" s="1" t="s">
        <v>149</v>
      </c>
      <c r="B308" s="1" t="s">
        <v>166</v>
      </c>
    </row>
    <row r="309" spans="1:2" hidden="1" x14ac:dyDescent="0.25">
      <c r="A309" s="1" t="s">
        <v>151</v>
      </c>
      <c r="B309" s="1"/>
    </row>
    <row r="310" spans="1:2" hidden="1" x14ac:dyDescent="0.25">
      <c r="A310" s="1" t="s">
        <v>146</v>
      </c>
      <c r="B310" s="1"/>
    </row>
    <row r="311" spans="1:2" x14ac:dyDescent="0.25">
      <c r="A311" s="1" t="s">
        <v>147</v>
      </c>
      <c r="B311" s="1" t="s">
        <v>152</v>
      </c>
    </row>
    <row r="312" spans="1:2" x14ac:dyDescent="0.25">
      <c r="A312" s="1" t="s">
        <v>149</v>
      </c>
      <c r="B312" s="1" t="s">
        <v>167</v>
      </c>
    </row>
    <row r="313" spans="1:2" hidden="1" x14ac:dyDescent="0.25">
      <c r="A313" s="1" t="s">
        <v>151</v>
      </c>
      <c r="B313" s="1"/>
    </row>
    <row r="314" spans="1:2" hidden="1" x14ac:dyDescent="0.25">
      <c r="A314" s="1" t="s">
        <v>146</v>
      </c>
      <c r="B314" s="1"/>
    </row>
    <row r="315" spans="1:2" x14ac:dyDescent="0.25">
      <c r="A315" s="1" t="s">
        <v>147</v>
      </c>
      <c r="B315" s="1" t="s">
        <v>154</v>
      </c>
    </row>
    <row r="316" spans="1:2" x14ac:dyDescent="0.25">
      <c r="A316" s="1" t="s">
        <v>149</v>
      </c>
      <c r="B316" s="1" t="s">
        <v>168</v>
      </c>
    </row>
    <row r="317" spans="1:2" hidden="1" x14ac:dyDescent="0.25">
      <c r="A317" s="1" t="s">
        <v>151</v>
      </c>
      <c r="B317" s="1"/>
    </row>
    <row r="318" spans="1:2" hidden="1" x14ac:dyDescent="0.25">
      <c r="A318" s="1" t="s">
        <v>156</v>
      </c>
      <c r="B318" s="1"/>
    </row>
    <row r="319" spans="1:2" x14ac:dyDescent="0.25">
      <c r="A319" s="1" t="s">
        <v>157</v>
      </c>
      <c r="B319" s="1" t="s">
        <v>158</v>
      </c>
    </row>
    <row r="320" spans="1:2" x14ac:dyDescent="0.25">
      <c r="A320" s="1" t="s">
        <v>159</v>
      </c>
      <c r="B320" s="1" t="s">
        <v>169</v>
      </c>
    </row>
    <row r="321" spans="1:2" hidden="1" x14ac:dyDescent="0.25">
      <c r="A321" s="1" t="s">
        <v>161</v>
      </c>
      <c r="B321" s="1"/>
    </row>
    <row r="322" spans="1:2" hidden="1" x14ac:dyDescent="0.25">
      <c r="A322" s="1" t="s">
        <v>146</v>
      </c>
      <c r="B322" s="1"/>
    </row>
    <row r="323" spans="1:2" x14ac:dyDescent="0.25">
      <c r="A323" s="1" t="s">
        <v>147</v>
      </c>
      <c r="B323" s="1" t="s">
        <v>162</v>
      </c>
    </row>
    <row r="324" spans="1:2" x14ac:dyDescent="0.25">
      <c r="A324" s="1" t="s">
        <v>149</v>
      </c>
      <c r="B324" s="1" t="s">
        <v>170</v>
      </c>
    </row>
    <row r="325" spans="1:2" hidden="1" x14ac:dyDescent="0.25">
      <c r="A325" s="1" t="s">
        <v>164</v>
      </c>
      <c r="B325" s="1"/>
    </row>
    <row r="326" spans="1:2" hidden="1" x14ac:dyDescent="0.25">
      <c r="A326" s="1" t="s">
        <v>144</v>
      </c>
      <c r="B326" s="1"/>
    </row>
    <row r="327" spans="1:2" x14ac:dyDescent="0.25">
      <c r="A327" s="1" t="s">
        <v>171</v>
      </c>
      <c r="B327" s="1" t="s">
        <v>4</v>
      </c>
    </row>
    <row r="328" spans="1:2" hidden="1" x14ac:dyDescent="0.25">
      <c r="A328" s="1" t="s">
        <v>146</v>
      </c>
      <c r="B328" s="1"/>
    </row>
    <row r="329" spans="1:2" x14ac:dyDescent="0.25">
      <c r="A329" s="1" t="s">
        <v>147</v>
      </c>
      <c r="B329" s="1" t="s">
        <v>148</v>
      </c>
    </row>
    <row r="330" spans="1:2" x14ac:dyDescent="0.25">
      <c r="A330" s="1" t="s">
        <v>149</v>
      </c>
      <c r="B330" s="1" t="s">
        <v>172</v>
      </c>
    </row>
    <row r="331" spans="1:2" hidden="1" x14ac:dyDescent="0.25">
      <c r="A331" s="1" t="s">
        <v>151</v>
      </c>
      <c r="B331" s="1"/>
    </row>
    <row r="332" spans="1:2" hidden="1" x14ac:dyDescent="0.25">
      <c r="A332" s="1" t="s">
        <v>146</v>
      </c>
      <c r="B332" s="1"/>
    </row>
    <row r="333" spans="1:2" x14ac:dyDescent="0.25">
      <c r="A333" s="1" t="s">
        <v>147</v>
      </c>
      <c r="B333" s="1" t="s">
        <v>152</v>
      </c>
    </row>
    <row r="334" spans="1:2" x14ac:dyDescent="0.25">
      <c r="A334" s="1" t="s">
        <v>149</v>
      </c>
      <c r="B334" s="1" t="s">
        <v>173</v>
      </c>
    </row>
    <row r="335" spans="1:2" hidden="1" x14ac:dyDescent="0.25">
      <c r="A335" s="1" t="s">
        <v>151</v>
      </c>
      <c r="B335" s="1"/>
    </row>
    <row r="336" spans="1:2" hidden="1" x14ac:dyDescent="0.25">
      <c r="A336" s="1" t="s">
        <v>146</v>
      </c>
      <c r="B336" s="1"/>
    </row>
    <row r="337" spans="1:2" x14ac:dyDescent="0.25">
      <c r="A337" s="1" t="s">
        <v>147</v>
      </c>
      <c r="B337" s="1" t="s">
        <v>154</v>
      </c>
    </row>
    <row r="338" spans="1:2" x14ac:dyDescent="0.25">
      <c r="A338" s="1" t="s">
        <v>149</v>
      </c>
      <c r="B338" s="1" t="s">
        <v>174</v>
      </c>
    </row>
    <row r="339" spans="1:2" hidden="1" x14ac:dyDescent="0.25">
      <c r="A339" s="1" t="s">
        <v>151</v>
      </c>
      <c r="B339" s="1"/>
    </row>
    <row r="340" spans="1:2" hidden="1" x14ac:dyDescent="0.25">
      <c r="A340" s="1" t="s">
        <v>156</v>
      </c>
      <c r="B340" s="1"/>
    </row>
    <row r="341" spans="1:2" x14ac:dyDescent="0.25">
      <c r="A341" s="1" t="s">
        <v>157</v>
      </c>
      <c r="B341" s="1" t="s">
        <v>158</v>
      </c>
    </row>
    <row r="342" spans="1:2" x14ac:dyDescent="0.25">
      <c r="A342" s="1" t="s">
        <v>159</v>
      </c>
      <c r="B342" s="1" t="s">
        <v>175</v>
      </c>
    </row>
    <row r="343" spans="1:2" hidden="1" x14ac:dyDescent="0.25">
      <c r="A343" s="1" t="s">
        <v>161</v>
      </c>
      <c r="B343" s="1"/>
    </row>
    <row r="344" spans="1:2" hidden="1" x14ac:dyDescent="0.25">
      <c r="A344" s="1" t="s">
        <v>146</v>
      </c>
      <c r="B344" s="1"/>
    </row>
    <row r="345" spans="1:2" x14ac:dyDescent="0.25">
      <c r="A345" s="1" t="s">
        <v>147</v>
      </c>
      <c r="B345" s="1" t="s">
        <v>162</v>
      </c>
    </row>
    <row r="346" spans="1:2" x14ac:dyDescent="0.25">
      <c r="A346" s="1" t="s">
        <v>149</v>
      </c>
      <c r="B346" s="1" t="s">
        <v>176</v>
      </c>
    </row>
    <row r="347" spans="1:2" hidden="1" x14ac:dyDescent="0.25">
      <c r="A347" s="1" t="s">
        <v>164</v>
      </c>
      <c r="B347" s="1"/>
    </row>
    <row r="348" spans="1:2" hidden="1" x14ac:dyDescent="0.25">
      <c r="A348" s="1" t="s">
        <v>144</v>
      </c>
      <c r="B348" s="1"/>
    </row>
    <row r="349" spans="1:2" x14ac:dyDescent="0.25">
      <c r="A349" s="1" t="s">
        <v>177</v>
      </c>
      <c r="B349" s="1" t="s">
        <v>4</v>
      </c>
    </row>
    <row r="350" spans="1:2" hidden="1" x14ac:dyDescent="0.25">
      <c r="A350" s="1" t="s">
        <v>146</v>
      </c>
      <c r="B350" s="1"/>
    </row>
    <row r="351" spans="1:2" x14ac:dyDescent="0.25">
      <c r="A351" s="1" t="s">
        <v>147</v>
      </c>
      <c r="B351" s="1" t="s">
        <v>148</v>
      </c>
    </row>
    <row r="352" spans="1:2" x14ac:dyDescent="0.25">
      <c r="A352" s="1" t="s">
        <v>149</v>
      </c>
      <c r="B352" s="1" t="s">
        <v>178</v>
      </c>
    </row>
    <row r="353" spans="1:2" hidden="1" x14ac:dyDescent="0.25">
      <c r="A353" s="1" t="s">
        <v>151</v>
      </c>
      <c r="B353" s="1"/>
    </row>
    <row r="354" spans="1:2" hidden="1" x14ac:dyDescent="0.25">
      <c r="A354" s="1" t="s">
        <v>146</v>
      </c>
      <c r="B354" s="1"/>
    </row>
    <row r="355" spans="1:2" x14ac:dyDescent="0.25">
      <c r="A355" s="1" t="s">
        <v>147</v>
      </c>
      <c r="B355" s="1" t="s">
        <v>152</v>
      </c>
    </row>
    <row r="356" spans="1:2" x14ac:dyDescent="0.25">
      <c r="A356" s="1" t="s">
        <v>149</v>
      </c>
      <c r="B356" s="1" t="s">
        <v>179</v>
      </c>
    </row>
    <row r="357" spans="1:2" hidden="1" x14ac:dyDescent="0.25">
      <c r="A357" s="1" t="s">
        <v>151</v>
      </c>
      <c r="B357" s="1"/>
    </row>
    <row r="358" spans="1:2" hidden="1" x14ac:dyDescent="0.25">
      <c r="A358" s="1" t="s">
        <v>146</v>
      </c>
      <c r="B358" s="1"/>
    </row>
    <row r="359" spans="1:2" x14ac:dyDescent="0.25">
      <c r="A359" s="1" t="s">
        <v>147</v>
      </c>
      <c r="B359" s="1" t="s">
        <v>154</v>
      </c>
    </row>
    <row r="360" spans="1:2" x14ac:dyDescent="0.25">
      <c r="A360" s="1" t="s">
        <v>149</v>
      </c>
      <c r="B360" s="1" t="s">
        <v>180</v>
      </c>
    </row>
    <row r="361" spans="1:2" hidden="1" x14ac:dyDescent="0.25">
      <c r="A361" s="1" t="s">
        <v>151</v>
      </c>
      <c r="B361" s="1"/>
    </row>
    <row r="362" spans="1:2" hidden="1" x14ac:dyDescent="0.25">
      <c r="A362" s="1" t="s">
        <v>156</v>
      </c>
      <c r="B362" s="1"/>
    </row>
    <row r="363" spans="1:2" x14ac:dyDescent="0.25">
      <c r="A363" s="1" t="s">
        <v>157</v>
      </c>
      <c r="B363" s="1" t="s">
        <v>158</v>
      </c>
    </row>
    <row r="364" spans="1:2" x14ac:dyDescent="0.25">
      <c r="A364" s="1" t="s">
        <v>159</v>
      </c>
      <c r="B364" s="1" t="s">
        <v>181</v>
      </c>
    </row>
    <row r="365" spans="1:2" hidden="1" x14ac:dyDescent="0.25">
      <c r="A365" s="1" t="s">
        <v>161</v>
      </c>
      <c r="B365" s="1"/>
    </row>
    <row r="366" spans="1:2" hidden="1" x14ac:dyDescent="0.25">
      <c r="A366" s="1" t="s">
        <v>146</v>
      </c>
      <c r="B366" s="1"/>
    </row>
    <row r="367" spans="1:2" x14ac:dyDescent="0.25">
      <c r="A367" s="1" t="s">
        <v>147</v>
      </c>
      <c r="B367" s="1" t="s">
        <v>162</v>
      </c>
    </row>
    <row r="368" spans="1:2" x14ac:dyDescent="0.25">
      <c r="A368" s="1" t="s">
        <v>149</v>
      </c>
      <c r="B368" s="1" t="s">
        <v>182</v>
      </c>
    </row>
    <row r="369" spans="1:2" hidden="1" x14ac:dyDescent="0.25">
      <c r="A369" s="1" t="s">
        <v>164</v>
      </c>
      <c r="B369" s="1"/>
    </row>
    <row r="370" spans="1:2" hidden="1" x14ac:dyDescent="0.25">
      <c r="A370" s="1" t="s">
        <v>144</v>
      </c>
      <c r="B370" s="1"/>
    </row>
    <row r="371" spans="1:2" x14ac:dyDescent="0.25">
      <c r="A371" s="1" t="s">
        <v>183</v>
      </c>
      <c r="B371" s="1" t="s">
        <v>4</v>
      </c>
    </row>
    <row r="372" spans="1:2" hidden="1" x14ac:dyDescent="0.25">
      <c r="A372" s="1" t="s">
        <v>146</v>
      </c>
      <c r="B372" s="1"/>
    </row>
    <row r="373" spans="1:2" x14ac:dyDescent="0.25">
      <c r="A373" s="1" t="s">
        <v>147</v>
      </c>
      <c r="B373" s="1" t="s">
        <v>148</v>
      </c>
    </row>
    <row r="374" spans="1:2" x14ac:dyDescent="0.25">
      <c r="A374" s="1" t="s">
        <v>149</v>
      </c>
      <c r="B374" s="1" t="s">
        <v>184</v>
      </c>
    </row>
    <row r="375" spans="1:2" hidden="1" x14ac:dyDescent="0.25">
      <c r="A375" s="1" t="s">
        <v>151</v>
      </c>
      <c r="B375" s="1"/>
    </row>
    <row r="376" spans="1:2" hidden="1" x14ac:dyDescent="0.25">
      <c r="A376" s="1" t="s">
        <v>146</v>
      </c>
      <c r="B376" s="1"/>
    </row>
    <row r="377" spans="1:2" x14ac:dyDescent="0.25">
      <c r="A377" s="1" t="s">
        <v>147</v>
      </c>
      <c r="B377" s="1" t="s">
        <v>152</v>
      </c>
    </row>
    <row r="378" spans="1:2" x14ac:dyDescent="0.25">
      <c r="A378" s="1" t="s">
        <v>149</v>
      </c>
      <c r="B378" s="1" t="s">
        <v>185</v>
      </c>
    </row>
    <row r="379" spans="1:2" hidden="1" x14ac:dyDescent="0.25">
      <c r="A379" s="1" t="s">
        <v>151</v>
      </c>
      <c r="B379" s="1"/>
    </row>
    <row r="380" spans="1:2" hidden="1" x14ac:dyDescent="0.25">
      <c r="A380" s="1" t="s">
        <v>146</v>
      </c>
      <c r="B380" s="1"/>
    </row>
    <row r="381" spans="1:2" x14ac:dyDescent="0.25">
      <c r="A381" s="1" t="s">
        <v>147</v>
      </c>
      <c r="B381" s="1" t="s">
        <v>154</v>
      </c>
    </row>
    <row r="382" spans="1:2" x14ac:dyDescent="0.25">
      <c r="A382" s="1" t="s">
        <v>149</v>
      </c>
      <c r="B382" s="1" t="s">
        <v>186</v>
      </c>
    </row>
    <row r="383" spans="1:2" hidden="1" x14ac:dyDescent="0.25">
      <c r="A383" s="1" t="s">
        <v>151</v>
      </c>
      <c r="B383" s="1"/>
    </row>
    <row r="384" spans="1:2" hidden="1" x14ac:dyDescent="0.25">
      <c r="A384" s="1" t="s">
        <v>156</v>
      </c>
      <c r="B384" s="1"/>
    </row>
    <row r="385" spans="1:2" x14ac:dyDescent="0.25">
      <c r="A385" s="1" t="s">
        <v>157</v>
      </c>
      <c r="B385" s="1" t="s">
        <v>158</v>
      </c>
    </row>
    <row r="386" spans="1:2" x14ac:dyDescent="0.25">
      <c r="A386" s="1" t="s">
        <v>159</v>
      </c>
      <c r="B386" s="1" t="s">
        <v>187</v>
      </c>
    </row>
    <row r="387" spans="1:2" hidden="1" x14ac:dyDescent="0.25">
      <c r="A387" s="1" t="s">
        <v>161</v>
      </c>
      <c r="B387" s="1"/>
    </row>
    <row r="388" spans="1:2" hidden="1" x14ac:dyDescent="0.25">
      <c r="A388" s="1" t="s">
        <v>146</v>
      </c>
      <c r="B388" s="1"/>
    </row>
    <row r="389" spans="1:2" x14ac:dyDescent="0.25">
      <c r="A389" s="1" t="s">
        <v>147</v>
      </c>
      <c r="B389" s="1" t="s">
        <v>162</v>
      </c>
    </row>
    <row r="390" spans="1:2" x14ac:dyDescent="0.25">
      <c r="A390" s="1" t="s">
        <v>149</v>
      </c>
      <c r="B390" s="1" t="s">
        <v>188</v>
      </c>
    </row>
    <row r="391" spans="1:2" hidden="1" x14ac:dyDescent="0.25">
      <c r="A391" s="1" t="s">
        <v>164</v>
      </c>
      <c r="B391" s="1"/>
    </row>
    <row r="392" spans="1:2" hidden="1" x14ac:dyDescent="0.25">
      <c r="A392" s="1" t="s">
        <v>189</v>
      </c>
      <c r="B392" s="1"/>
    </row>
    <row r="393" spans="1:2" hidden="1" x14ac:dyDescent="0.25">
      <c r="A393" s="1" t="s">
        <v>16</v>
      </c>
      <c r="B393" s="1"/>
    </row>
    <row r="394" spans="1:2" hidden="1" x14ac:dyDescent="0.25">
      <c r="A394" s="1" t="s">
        <v>5</v>
      </c>
      <c r="B394" s="1"/>
    </row>
    <row r="395" spans="1:2" x14ac:dyDescent="0.25">
      <c r="A395" s="1" t="s">
        <v>142</v>
      </c>
      <c r="B395" s="1" t="s">
        <v>4</v>
      </c>
    </row>
    <row r="396" spans="1:2" x14ac:dyDescent="0.25">
      <c r="A396" s="1" t="s">
        <v>190</v>
      </c>
      <c r="B396" s="1"/>
    </row>
    <row r="397" spans="1:2" hidden="1" x14ac:dyDescent="0.25">
      <c r="A397" s="1" t="s">
        <v>144</v>
      </c>
      <c r="B397" s="1"/>
    </row>
    <row r="398" spans="1:2" x14ac:dyDescent="0.25">
      <c r="A398" s="1" t="s">
        <v>191</v>
      </c>
      <c r="B398" s="1" t="s">
        <v>4</v>
      </c>
    </row>
    <row r="399" spans="1:2" hidden="1" x14ac:dyDescent="0.25">
      <c r="A399" s="1" t="s">
        <v>146</v>
      </c>
      <c r="B399" s="1"/>
    </row>
    <row r="400" spans="1:2" x14ac:dyDescent="0.25">
      <c r="A400" s="1" t="s">
        <v>147</v>
      </c>
      <c r="B400" s="1" t="s">
        <v>148</v>
      </c>
    </row>
    <row r="401" spans="1:2" x14ac:dyDescent="0.25">
      <c r="A401" s="1" t="s">
        <v>149</v>
      </c>
      <c r="B401" s="1" t="s">
        <v>192</v>
      </c>
    </row>
    <row r="402" spans="1:2" hidden="1" x14ac:dyDescent="0.25">
      <c r="A402" s="1" t="s">
        <v>151</v>
      </c>
      <c r="B402" s="1"/>
    </row>
    <row r="403" spans="1:2" hidden="1" x14ac:dyDescent="0.25">
      <c r="A403" s="1" t="s">
        <v>146</v>
      </c>
      <c r="B403" s="1"/>
    </row>
    <row r="404" spans="1:2" x14ac:dyDescent="0.25">
      <c r="A404" s="1" t="s">
        <v>147</v>
      </c>
      <c r="B404" s="1" t="s">
        <v>152</v>
      </c>
    </row>
    <row r="405" spans="1:2" x14ac:dyDescent="0.25">
      <c r="A405" s="1" t="s">
        <v>149</v>
      </c>
      <c r="B405" s="1" t="s">
        <v>193</v>
      </c>
    </row>
    <row r="406" spans="1:2" hidden="1" x14ac:dyDescent="0.25">
      <c r="A406" s="1" t="s">
        <v>151</v>
      </c>
      <c r="B406" s="1"/>
    </row>
    <row r="407" spans="1:2" hidden="1" x14ac:dyDescent="0.25">
      <c r="A407" s="1" t="s">
        <v>146</v>
      </c>
      <c r="B407" s="1"/>
    </row>
    <row r="408" spans="1:2" x14ac:dyDescent="0.25">
      <c r="A408" s="1" t="s">
        <v>147</v>
      </c>
      <c r="B408" s="1" t="s">
        <v>154</v>
      </c>
    </row>
    <row r="409" spans="1:2" x14ac:dyDescent="0.25">
      <c r="A409" s="1" t="s">
        <v>149</v>
      </c>
      <c r="B409" s="1" t="s">
        <v>194</v>
      </c>
    </row>
    <row r="410" spans="1:2" hidden="1" x14ac:dyDescent="0.25">
      <c r="A410" s="1" t="s">
        <v>151</v>
      </c>
      <c r="B410" s="1"/>
    </row>
    <row r="411" spans="1:2" hidden="1" x14ac:dyDescent="0.25">
      <c r="A411" s="1" t="s">
        <v>156</v>
      </c>
      <c r="B411" s="1"/>
    </row>
    <row r="412" spans="1:2" x14ac:dyDescent="0.25">
      <c r="A412" s="1" t="s">
        <v>157</v>
      </c>
      <c r="B412" s="1" t="s">
        <v>158</v>
      </c>
    </row>
    <row r="413" spans="1:2" x14ac:dyDescent="0.25">
      <c r="A413" s="1" t="s">
        <v>159</v>
      </c>
      <c r="B413" s="1" t="s">
        <v>195</v>
      </c>
    </row>
    <row r="414" spans="1:2" hidden="1" x14ac:dyDescent="0.25">
      <c r="A414" s="1" t="s">
        <v>161</v>
      </c>
      <c r="B414" s="1"/>
    </row>
    <row r="415" spans="1:2" hidden="1" x14ac:dyDescent="0.25">
      <c r="A415" s="1" t="s">
        <v>146</v>
      </c>
      <c r="B415" s="1"/>
    </row>
    <row r="416" spans="1:2" x14ac:dyDescent="0.25">
      <c r="A416" s="1" t="s">
        <v>147</v>
      </c>
      <c r="B416" s="1" t="s">
        <v>162</v>
      </c>
    </row>
    <row r="417" spans="1:2" x14ac:dyDescent="0.25">
      <c r="A417" s="1" t="s">
        <v>149</v>
      </c>
      <c r="B417" s="1" t="s">
        <v>196</v>
      </c>
    </row>
    <row r="418" spans="1:2" hidden="1" x14ac:dyDescent="0.25">
      <c r="A418" s="1" t="s">
        <v>164</v>
      </c>
      <c r="B418" s="1"/>
    </row>
    <row r="419" spans="1:2" hidden="1" x14ac:dyDescent="0.25">
      <c r="A419" s="1" t="s">
        <v>144</v>
      </c>
      <c r="B419" s="1"/>
    </row>
    <row r="420" spans="1:2" x14ac:dyDescent="0.25">
      <c r="A420" s="1" t="s">
        <v>197</v>
      </c>
      <c r="B420" s="1" t="s">
        <v>4</v>
      </c>
    </row>
    <row r="421" spans="1:2" hidden="1" x14ac:dyDescent="0.25">
      <c r="A421" s="1" t="s">
        <v>146</v>
      </c>
      <c r="B421" s="1"/>
    </row>
    <row r="422" spans="1:2" x14ac:dyDescent="0.25">
      <c r="A422" s="1" t="s">
        <v>147</v>
      </c>
      <c r="B422" s="1" t="s">
        <v>148</v>
      </c>
    </row>
    <row r="423" spans="1:2" x14ac:dyDescent="0.25">
      <c r="A423" s="1" t="s">
        <v>149</v>
      </c>
      <c r="B423" s="1" t="s">
        <v>198</v>
      </c>
    </row>
    <row r="424" spans="1:2" hidden="1" x14ac:dyDescent="0.25">
      <c r="A424" s="1" t="s">
        <v>151</v>
      </c>
      <c r="B424" s="1"/>
    </row>
    <row r="425" spans="1:2" hidden="1" x14ac:dyDescent="0.25">
      <c r="A425" s="1" t="s">
        <v>146</v>
      </c>
      <c r="B425" s="1"/>
    </row>
    <row r="426" spans="1:2" x14ac:dyDescent="0.25">
      <c r="A426" s="1" t="s">
        <v>147</v>
      </c>
      <c r="B426" s="1" t="s">
        <v>152</v>
      </c>
    </row>
    <row r="427" spans="1:2" x14ac:dyDescent="0.25">
      <c r="A427" s="1" t="s">
        <v>149</v>
      </c>
      <c r="B427" s="1" t="s">
        <v>199</v>
      </c>
    </row>
    <row r="428" spans="1:2" hidden="1" x14ac:dyDescent="0.25">
      <c r="A428" s="1" t="s">
        <v>151</v>
      </c>
      <c r="B428" s="1"/>
    </row>
    <row r="429" spans="1:2" hidden="1" x14ac:dyDescent="0.25">
      <c r="A429" s="1" t="s">
        <v>146</v>
      </c>
      <c r="B429" s="1"/>
    </row>
    <row r="430" spans="1:2" x14ac:dyDescent="0.25">
      <c r="A430" s="1" t="s">
        <v>147</v>
      </c>
      <c r="B430" s="1" t="s">
        <v>154</v>
      </c>
    </row>
    <row r="431" spans="1:2" x14ac:dyDescent="0.25">
      <c r="A431" s="1" t="s">
        <v>149</v>
      </c>
      <c r="B431" s="1" t="s">
        <v>200</v>
      </c>
    </row>
    <row r="432" spans="1:2" hidden="1" x14ac:dyDescent="0.25">
      <c r="A432" s="1" t="s">
        <v>151</v>
      </c>
      <c r="B432" s="1"/>
    </row>
    <row r="433" spans="1:2" hidden="1" x14ac:dyDescent="0.25">
      <c r="A433" s="1" t="s">
        <v>156</v>
      </c>
      <c r="B433" s="1"/>
    </row>
    <row r="434" spans="1:2" x14ac:dyDescent="0.25">
      <c r="A434" s="1" t="s">
        <v>157</v>
      </c>
      <c r="B434" s="1" t="s">
        <v>158</v>
      </c>
    </row>
    <row r="435" spans="1:2" x14ac:dyDescent="0.25">
      <c r="A435" s="1" t="s">
        <v>159</v>
      </c>
      <c r="B435" s="1" t="s">
        <v>201</v>
      </c>
    </row>
    <row r="436" spans="1:2" hidden="1" x14ac:dyDescent="0.25">
      <c r="A436" s="1" t="s">
        <v>161</v>
      </c>
      <c r="B436" s="1"/>
    </row>
    <row r="437" spans="1:2" hidden="1" x14ac:dyDescent="0.25">
      <c r="A437" s="1" t="s">
        <v>146</v>
      </c>
      <c r="B437" s="1"/>
    </row>
    <row r="438" spans="1:2" x14ac:dyDescent="0.25">
      <c r="A438" s="1" t="s">
        <v>147</v>
      </c>
      <c r="B438" s="1" t="s">
        <v>162</v>
      </c>
    </row>
    <row r="439" spans="1:2" x14ac:dyDescent="0.25">
      <c r="A439" s="1" t="s">
        <v>149</v>
      </c>
      <c r="B439" s="1" t="s">
        <v>202</v>
      </c>
    </row>
    <row r="440" spans="1:2" hidden="1" x14ac:dyDescent="0.25">
      <c r="A440" s="1" t="s">
        <v>164</v>
      </c>
      <c r="B440" s="1"/>
    </row>
    <row r="441" spans="1:2" hidden="1" x14ac:dyDescent="0.25">
      <c r="A441" s="1" t="s">
        <v>144</v>
      </c>
      <c r="B441" s="1"/>
    </row>
    <row r="442" spans="1:2" x14ac:dyDescent="0.25">
      <c r="A442" s="1" t="s">
        <v>171</v>
      </c>
      <c r="B442" s="1" t="s">
        <v>4</v>
      </c>
    </row>
    <row r="443" spans="1:2" hidden="1" x14ac:dyDescent="0.25">
      <c r="A443" s="1" t="s">
        <v>146</v>
      </c>
      <c r="B443" s="1"/>
    </row>
    <row r="444" spans="1:2" x14ac:dyDescent="0.25">
      <c r="A444" s="1" t="s">
        <v>147</v>
      </c>
      <c r="B444" s="1" t="s">
        <v>148</v>
      </c>
    </row>
    <row r="445" spans="1:2" x14ac:dyDescent="0.25">
      <c r="A445" s="1" t="s">
        <v>149</v>
      </c>
      <c r="B445" s="1" t="s">
        <v>203</v>
      </c>
    </row>
    <row r="446" spans="1:2" hidden="1" x14ac:dyDescent="0.25">
      <c r="A446" s="1" t="s">
        <v>151</v>
      </c>
      <c r="B446" s="1"/>
    </row>
    <row r="447" spans="1:2" hidden="1" x14ac:dyDescent="0.25">
      <c r="A447" s="1" t="s">
        <v>146</v>
      </c>
      <c r="B447" s="1"/>
    </row>
    <row r="448" spans="1:2" x14ac:dyDescent="0.25">
      <c r="A448" s="1" t="s">
        <v>147</v>
      </c>
      <c r="B448" s="1" t="s">
        <v>152</v>
      </c>
    </row>
    <row r="449" spans="1:2" x14ac:dyDescent="0.25">
      <c r="A449" s="1" t="s">
        <v>149</v>
      </c>
      <c r="B449" s="1" t="s">
        <v>204</v>
      </c>
    </row>
    <row r="450" spans="1:2" hidden="1" x14ac:dyDescent="0.25">
      <c r="A450" s="1" t="s">
        <v>151</v>
      </c>
      <c r="B450" s="1"/>
    </row>
    <row r="451" spans="1:2" hidden="1" x14ac:dyDescent="0.25">
      <c r="A451" s="1" t="s">
        <v>146</v>
      </c>
      <c r="B451" s="1"/>
    </row>
    <row r="452" spans="1:2" x14ac:dyDescent="0.25">
      <c r="A452" s="1" t="s">
        <v>147</v>
      </c>
      <c r="B452" s="1" t="s">
        <v>154</v>
      </c>
    </row>
    <row r="453" spans="1:2" x14ac:dyDescent="0.25">
      <c r="A453" s="1" t="s">
        <v>149</v>
      </c>
      <c r="B453" s="1" t="s">
        <v>205</v>
      </c>
    </row>
    <row r="454" spans="1:2" hidden="1" x14ac:dyDescent="0.25">
      <c r="A454" s="1" t="s">
        <v>151</v>
      </c>
      <c r="B454" s="1"/>
    </row>
    <row r="455" spans="1:2" hidden="1" x14ac:dyDescent="0.25">
      <c r="A455" s="1" t="s">
        <v>156</v>
      </c>
      <c r="B455" s="1"/>
    </row>
    <row r="456" spans="1:2" x14ac:dyDescent="0.25">
      <c r="A456" s="1" t="s">
        <v>157</v>
      </c>
      <c r="B456" s="1" t="s">
        <v>158</v>
      </c>
    </row>
    <row r="457" spans="1:2" x14ac:dyDescent="0.25">
      <c r="A457" s="1" t="s">
        <v>159</v>
      </c>
      <c r="B457" s="1" t="s">
        <v>206</v>
      </c>
    </row>
    <row r="458" spans="1:2" hidden="1" x14ac:dyDescent="0.25">
      <c r="A458" s="1" t="s">
        <v>161</v>
      </c>
      <c r="B458" s="1"/>
    </row>
    <row r="459" spans="1:2" hidden="1" x14ac:dyDescent="0.25">
      <c r="A459" s="1" t="s">
        <v>146</v>
      </c>
      <c r="B459" s="1"/>
    </row>
    <row r="460" spans="1:2" x14ac:dyDescent="0.25">
      <c r="A460" s="1" t="s">
        <v>147</v>
      </c>
      <c r="B460" s="1" t="s">
        <v>162</v>
      </c>
    </row>
    <row r="461" spans="1:2" x14ac:dyDescent="0.25">
      <c r="A461" s="1" t="s">
        <v>149</v>
      </c>
      <c r="B461" s="1" t="s">
        <v>207</v>
      </c>
    </row>
    <row r="462" spans="1:2" hidden="1" x14ac:dyDescent="0.25">
      <c r="A462" s="1" t="s">
        <v>164</v>
      </c>
      <c r="B462" s="1"/>
    </row>
    <row r="463" spans="1:2" hidden="1" x14ac:dyDescent="0.25">
      <c r="A463" s="1" t="s">
        <v>144</v>
      </c>
      <c r="B463" s="1"/>
    </row>
    <row r="464" spans="1:2" x14ac:dyDescent="0.25">
      <c r="A464" s="1" t="s">
        <v>177</v>
      </c>
      <c r="B464" s="1" t="s">
        <v>4</v>
      </c>
    </row>
    <row r="465" spans="1:2" hidden="1" x14ac:dyDescent="0.25">
      <c r="A465" s="1" t="s">
        <v>146</v>
      </c>
      <c r="B465" s="1"/>
    </row>
    <row r="466" spans="1:2" x14ac:dyDescent="0.25">
      <c r="A466" s="1" t="s">
        <v>147</v>
      </c>
      <c r="B466" s="1" t="s">
        <v>148</v>
      </c>
    </row>
    <row r="467" spans="1:2" x14ac:dyDescent="0.25">
      <c r="A467" s="1" t="s">
        <v>149</v>
      </c>
      <c r="B467" s="1" t="s">
        <v>208</v>
      </c>
    </row>
    <row r="468" spans="1:2" hidden="1" x14ac:dyDescent="0.25">
      <c r="A468" s="1" t="s">
        <v>151</v>
      </c>
      <c r="B468" s="1"/>
    </row>
    <row r="469" spans="1:2" hidden="1" x14ac:dyDescent="0.25">
      <c r="A469" s="1" t="s">
        <v>146</v>
      </c>
      <c r="B469" s="1"/>
    </row>
    <row r="470" spans="1:2" x14ac:dyDescent="0.25">
      <c r="A470" s="1" t="s">
        <v>147</v>
      </c>
      <c r="B470" s="1" t="s">
        <v>152</v>
      </c>
    </row>
    <row r="471" spans="1:2" x14ac:dyDescent="0.25">
      <c r="A471" s="1" t="s">
        <v>149</v>
      </c>
      <c r="B471" s="1" t="s">
        <v>209</v>
      </c>
    </row>
    <row r="472" spans="1:2" hidden="1" x14ac:dyDescent="0.25">
      <c r="A472" s="1" t="s">
        <v>151</v>
      </c>
      <c r="B472" s="1"/>
    </row>
    <row r="473" spans="1:2" hidden="1" x14ac:dyDescent="0.25">
      <c r="A473" s="1" t="s">
        <v>146</v>
      </c>
      <c r="B473" s="1"/>
    </row>
    <row r="474" spans="1:2" x14ac:dyDescent="0.25">
      <c r="A474" s="1" t="s">
        <v>147</v>
      </c>
      <c r="B474" s="1" t="s">
        <v>154</v>
      </c>
    </row>
    <row r="475" spans="1:2" x14ac:dyDescent="0.25">
      <c r="A475" s="1" t="s">
        <v>149</v>
      </c>
      <c r="B475" s="1" t="s">
        <v>210</v>
      </c>
    </row>
    <row r="476" spans="1:2" hidden="1" x14ac:dyDescent="0.25">
      <c r="A476" s="1" t="s">
        <v>151</v>
      </c>
      <c r="B476" s="1"/>
    </row>
    <row r="477" spans="1:2" hidden="1" x14ac:dyDescent="0.25">
      <c r="A477" s="1" t="s">
        <v>156</v>
      </c>
      <c r="B477" s="1"/>
    </row>
    <row r="478" spans="1:2" x14ac:dyDescent="0.25">
      <c r="A478" s="1" t="s">
        <v>157</v>
      </c>
      <c r="B478" s="1" t="s">
        <v>158</v>
      </c>
    </row>
    <row r="479" spans="1:2" x14ac:dyDescent="0.25">
      <c r="A479" s="1" t="s">
        <v>159</v>
      </c>
      <c r="B479" s="1" t="s">
        <v>211</v>
      </c>
    </row>
    <row r="480" spans="1:2" hidden="1" x14ac:dyDescent="0.25">
      <c r="A480" s="1" t="s">
        <v>161</v>
      </c>
      <c r="B480" s="1"/>
    </row>
    <row r="481" spans="1:2" hidden="1" x14ac:dyDescent="0.25">
      <c r="A481" s="1" t="s">
        <v>146</v>
      </c>
      <c r="B481" s="1"/>
    </row>
    <row r="482" spans="1:2" x14ac:dyDescent="0.25">
      <c r="A482" s="1" t="s">
        <v>147</v>
      </c>
      <c r="B482" s="1" t="s">
        <v>162</v>
      </c>
    </row>
    <row r="483" spans="1:2" x14ac:dyDescent="0.25">
      <c r="A483" s="1" t="s">
        <v>149</v>
      </c>
      <c r="B483" s="1" t="s">
        <v>212</v>
      </c>
    </row>
    <row r="484" spans="1:2" hidden="1" x14ac:dyDescent="0.25">
      <c r="A484" s="1" t="s">
        <v>164</v>
      </c>
      <c r="B484" s="1"/>
    </row>
    <row r="485" spans="1:2" hidden="1" x14ac:dyDescent="0.25">
      <c r="A485" s="1" t="s">
        <v>144</v>
      </c>
      <c r="B485" s="1"/>
    </row>
    <row r="486" spans="1:2" x14ac:dyDescent="0.25">
      <c r="A486" s="1" t="s">
        <v>213</v>
      </c>
      <c r="B486" s="1" t="s">
        <v>4</v>
      </c>
    </row>
    <row r="487" spans="1:2" hidden="1" x14ac:dyDescent="0.25">
      <c r="A487" s="1" t="s">
        <v>146</v>
      </c>
      <c r="B487" s="1"/>
    </row>
    <row r="488" spans="1:2" x14ac:dyDescent="0.25">
      <c r="A488" s="1" t="s">
        <v>147</v>
      </c>
      <c r="B488" s="1" t="s">
        <v>148</v>
      </c>
    </row>
    <row r="489" spans="1:2" x14ac:dyDescent="0.25">
      <c r="A489" s="1" t="s">
        <v>149</v>
      </c>
      <c r="B489" s="1" t="s">
        <v>214</v>
      </c>
    </row>
    <row r="490" spans="1:2" hidden="1" x14ac:dyDescent="0.25">
      <c r="A490" s="1" t="s">
        <v>151</v>
      </c>
      <c r="B490" s="1"/>
    </row>
    <row r="491" spans="1:2" hidden="1" x14ac:dyDescent="0.25">
      <c r="A491" s="1" t="s">
        <v>146</v>
      </c>
      <c r="B491" s="1"/>
    </row>
    <row r="492" spans="1:2" x14ac:dyDescent="0.25">
      <c r="A492" s="1" t="s">
        <v>147</v>
      </c>
      <c r="B492" s="1" t="s">
        <v>152</v>
      </c>
    </row>
    <row r="493" spans="1:2" x14ac:dyDescent="0.25">
      <c r="A493" s="1" t="s">
        <v>149</v>
      </c>
      <c r="B493" s="1" t="s">
        <v>215</v>
      </c>
    </row>
    <row r="494" spans="1:2" hidden="1" x14ac:dyDescent="0.25">
      <c r="A494" s="1" t="s">
        <v>151</v>
      </c>
      <c r="B494" s="1"/>
    </row>
    <row r="495" spans="1:2" hidden="1" x14ac:dyDescent="0.25">
      <c r="A495" s="1" t="s">
        <v>146</v>
      </c>
      <c r="B495" s="1"/>
    </row>
    <row r="496" spans="1:2" x14ac:dyDescent="0.25">
      <c r="A496" s="1" t="s">
        <v>147</v>
      </c>
      <c r="B496" s="1" t="s">
        <v>154</v>
      </c>
    </row>
    <row r="497" spans="1:2" x14ac:dyDescent="0.25">
      <c r="A497" s="1" t="s">
        <v>149</v>
      </c>
      <c r="B497" s="1" t="s">
        <v>216</v>
      </c>
    </row>
    <row r="498" spans="1:2" hidden="1" x14ac:dyDescent="0.25">
      <c r="A498" s="1" t="s">
        <v>151</v>
      </c>
      <c r="B498" s="1"/>
    </row>
    <row r="499" spans="1:2" hidden="1" x14ac:dyDescent="0.25">
      <c r="A499" s="1" t="s">
        <v>156</v>
      </c>
      <c r="B499" s="1"/>
    </row>
    <row r="500" spans="1:2" x14ac:dyDescent="0.25">
      <c r="A500" s="1" t="s">
        <v>157</v>
      </c>
      <c r="B500" s="1" t="s">
        <v>158</v>
      </c>
    </row>
    <row r="501" spans="1:2" x14ac:dyDescent="0.25">
      <c r="A501" s="1" t="s">
        <v>159</v>
      </c>
      <c r="B501" s="1" t="s">
        <v>217</v>
      </c>
    </row>
    <row r="502" spans="1:2" hidden="1" x14ac:dyDescent="0.25">
      <c r="A502" s="1" t="s">
        <v>161</v>
      </c>
      <c r="B502" s="1"/>
    </row>
    <row r="503" spans="1:2" hidden="1" x14ac:dyDescent="0.25">
      <c r="A503" s="1" t="s">
        <v>146</v>
      </c>
      <c r="B503" s="1"/>
    </row>
    <row r="504" spans="1:2" x14ac:dyDescent="0.25">
      <c r="A504" s="1" t="s">
        <v>147</v>
      </c>
      <c r="B504" s="1" t="s">
        <v>162</v>
      </c>
    </row>
    <row r="505" spans="1:2" x14ac:dyDescent="0.25">
      <c r="A505" s="1" t="s">
        <v>149</v>
      </c>
      <c r="B505" s="1" t="s">
        <v>218</v>
      </c>
    </row>
    <row r="506" spans="1:2" hidden="1" x14ac:dyDescent="0.25">
      <c r="A506" s="1" t="s">
        <v>164</v>
      </c>
      <c r="B506" s="1"/>
    </row>
    <row r="507" spans="1:2" hidden="1" x14ac:dyDescent="0.25">
      <c r="A507" s="1" t="s">
        <v>189</v>
      </c>
      <c r="B507" s="1"/>
    </row>
    <row r="508" spans="1:2" hidden="1" x14ac:dyDescent="0.25">
      <c r="A508" s="1" t="s">
        <v>16</v>
      </c>
      <c r="B508" s="1"/>
    </row>
    <row r="509" spans="1:2" hidden="1" x14ac:dyDescent="0.25">
      <c r="A509" s="1" t="s">
        <v>5</v>
      </c>
      <c r="B509" s="1"/>
    </row>
    <row r="510" spans="1:2" x14ac:dyDescent="0.25">
      <c r="A510" s="1" t="s">
        <v>142</v>
      </c>
      <c r="B510" s="1" t="s">
        <v>4</v>
      </c>
    </row>
    <row r="511" spans="1:2" x14ac:dyDescent="0.25">
      <c r="A511" s="1" t="s">
        <v>219</v>
      </c>
      <c r="B511" s="1"/>
    </row>
    <row r="512" spans="1:2" hidden="1" x14ac:dyDescent="0.25">
      <c r="A512" s="1" t="s">
        <v>144</v>
      </c>
      <c r="B512" s="1"/>
    </row>
    <row r="513" spans="1:2" x14ac:dyDescent="0.25">
      <c r="A513" s="1" t="s">
        <v>145</v>
      </c>
      <c r="B513" s="1" t="s">
        <v>4</v>
      </c>
    </row>
    <row r="514" spans="1:2" hidden="1" x14ac:dyDescent="0.25">
      <c r="A514" s="1" t="s">
        <v>146</v>
      </c>
      <c r="B514" s="1"/>
    </row>
    <row r="515" spans="1:2" x14ac:dyDescent="0.25">
      <c r="A515" s="1" t="s">
        <v>147</v>
      </c>
      <c r="B515" s="1" t="s">
        <v>148</v>
      </c>
    </row>
    <row r="516" spans="1:2" x14ac:dyDescent="0.25">
      <c r="A516" s="1" t="s">
        <v>149</v>
      </c>
      <c r="B516" s="1" t="s">
        <v>150</v>
      </c>
    </row>
    <row r="517" spans="1:2" hidden="1" x14ac:dyDescent="0.25">
      <c r="A517" s="1" t="s">
        <v>151</v>
      </c>
      <c r="B517" s="1"/>
    </row>
    <row r="518" spans="1:2" hidden="1" x14ac:dyDescent="0.25">
      <c r="A518" s="1" t="s">
        <v>146</v>
      </c>
      <c r="B518" s="1"/>
    </row>
    <row r="519" spans="1:2" x14ac:dyDescent="0.25">
      <c r="A519" s="1" t="s">
        <v>147</v>
      </c>
      <c r="B519" s="1" t="s">
        <v>152</v>
      </c>
    </row>
    <row r="520" spans="1:2" x14ac:dyDescent="0.25">
      <c r="A520" s="1" t="s">
        <v>149</v>
      </c>
      <c r="B520" s="1" t="s">
        <v>153</v>
      </c>
    </row>
    <row r="521" spans="1:2" hidden="1" x14ac:dyDescent="0.25">
      <c r="A521" s="1" t="s">
        <v>151</v>
      </c>
      <c r="B521" s="1"/>
    </row>
    <row r="522" spans="1:2" hidden="1" x14ac:dyDescent="0.25">
      <c r="A522" s="1" t="s">
        <v>146</v>
      </c>
      <c r="B522" s="1"/>
    </row>
    <row r="523" spans="1:2" x14ac:dyDescent="0.25">
      <c r="A523" s="1" t="s">
        <v>147</v>
      </c>
      <c r="B523" s="1" t="s">
        <v>154</v>
      </c>
    </row>
    <row r="524" spans="1:2" x14ac:dyDescent="0.25">
      <c r="A524" s="1" t="s">
        <v>149</v>
      </c>
      <c r="B524" s="1" t="s">
        <v>155</v>
      </c>
    </row>
    <row r="525" spans="1:2" hidden="1" x14ac:dyDescent="0.25">
      <c r="A525" s="1" t="s">
        <v>151</v>
      </c>
      <c r="B525" s="1"/>
    </row>
    <row r="526" spans="1:2" hidden="1" x14ac:dyDescent="0.25">
      <c r="A526" s="1" t="s">
        <v>156</v>
      </c>
      <c r="B526" s="1"/>
    </row>
    <row r="527" spans="1:2" x14ac:dyDescent="0.25">
      <c r="A527" s="1" t="s">
        <v>157</v>
      </c>
      <c r="B527" s="1" t="s">
        <v>158</v>
      </c>
    </row>
    <row r="528" spans="1:2" x14ac:dyDescent="0.25">
      <c r="A528" s="1" t="s">
        <v>159</v>
      </c>
      <c r="B528" s="1" t="s">
        <v>160</v>
      </c>
    </row>
    <row r="529" spans="1:2" hidden="1" x14ac:dyDescent="0.25">
      <c r="A529" s="1" t="s">
        <v>161</v>
      </c>
      <c r="B529" s="1"/>
    </row>
    <row r="530" spans="1:2" hidden="1" x14ac:dyDescent="0.25">
      <c r="A530" s="1" t="s">
        <v>146</v>
      </c>
      <c r="B530" s="1"/>
    </row>
    <row r="531" spans="1:2" x14ac:dyDescent="0.25">
      <c r="A531" s="1" t="s">
        <v>147</v>
      </c>
      <c r="B531" s="1" t="s">
        <v>162</v>
      </c>
    </row>
    <row r="532" spans="1:2" x14ac:dyDescent="0.25">
      <c r="A532" s="1" t="s">
        <v>149</v>
      </c>
      <c r="B532" s="1" t="s">
        <v>163</v>
      </c>
    </row>
    <row r="533" spans="1:2" hidden="1" x14ac:dyDescent="0.25">
      <c r="A533" s="1" t="s">
        <v>164</v>
      </c>
      <c r="B533" s="1"/>
    </row>
    <row r="534" spans="1:2" hidden="1" x14ac:dyDescent="0.25">
      <c r="A534" s="1" t="s">
        <v>144</v>
      </c>
      <c r="B534" s="1"/>
    </row>
    <row r="535" spans="1:2" x14ac:dyDescent="0.25">
      <c r="A535" s="1" t="s">
        <v>165</v>
      </c>
      <c r="B535" s="1" t="s">
        <v>4</v>
      </c>
    </row>
    <row r="536" spans="1:2" hidden="1" x14ac:dyDescent="0.25">
      <c r="A536" s="1" t="s">
        <v>146</v>
      </c>
      <c r="B536" s="1"/>
    </row>
    <row r="537" spans="1:2" x14ac:dyDescent="0.25">
      <c r="A537" s="1" t="s">
        <v>147</v>
      </c>
      <c r="B537" s="1" t="s">
        <v>148</v>
      </c>
    </row>
    <row r="538" spans="1:2" x14ac:dyDescent="0.25">
      <c r="A538" s="1" t="s">
        <v>149</v>
      </c>
      <c r="B538" s="1" t="s">
        <v>166</v>
      </c>
    </row>
    <row r="539" spans="1:2" hidden="1" x14ac:dyDescent="0.25">
      <c r="A539" s="1" t="s">
        <v>151</v>
      </c>
      <c r="B539" s="1"/>
    </row>
    <row r="540" spans="1:2" hidden="1" x14ac:dyDescent="0.25">
      <c r="A540" s="1" t="s">
        <v>146</v>
      </c>
      <c r="B540" s="1"/>
    </row>
    <row r="541" spans="1:2" x14ac:dyDescent="0.25">
      <c r="A541" s="1" t="s">
        <v>147</v>
      </c>
      <c r="B541" s="1" t="s">
        <v>152</v>
      </c>
    </row>
    <row r="542" spans="1:2" x14ac:dyDescent="0.25">
      <c r="A542" s="1" t="s">
        <v>149</v>
      </c>
      <c r="B542" s="1" t="s">
        <v>167</v>
      </c>
    </row>
    <row r="543" spans="1:2" hidden="1" x14ac:dyDescent="0.25">
      <c r="A543" s="1" t="s">
        <v>151</v>
      </c>
      <c r="B543" s="1"/>
    </row>
    <row r="544" spans="1:2" hidden="1" x14ac:dyDescent="0.25">
      <c r="A544" s="1" t="s">
        <v>146</v>
      </c>
      <c r="B544" s="1"/>
    </row>
    <row r="545" spans="1:2" x14ac:dyDescent="0.25">
      <c r="A545" s="1" t="s">
        <v>147</v>
      </c>
      <c r="B545" s="1" t="s">
        <v>154</v>
      </c>
    </row>
    <row r="546" spans="1:2" x14ac:dyDescent="0.25">
      <c r="A546" s="1" t="s">
        <v>149</v>
      </c>
      <c r="B546" s="1" t="s">
        <v>168</v>
      </c>
    </row>
    <row r="547" spans="1:2" hidden="1" x14ac:dyDescent="0.25">
      <c r="A547" s="1" t="s">
        <v>151</v>
      </c>
      <c r="B547" s="1"/>
    </row>
    <row r="548" spans="1:2" hidden="1" x14ac:dyDescent="0.25">
      <c r="A548" s="1" t="s">
        <v>156</v>
      </c>
      <c r="B548" s="1"/>
    </row>
    <row r="549" spans="1:2" x14ac:dyDescent="0.25">
      <c r="A549" s="1" t="s">
        <v>157</v>
      </c>
      <c r="B549" s="1" t="s">
        <v>158</v>
      </c>
    </row>
    <row r="550" spans="1:2" x14ac:dyDescent="0.25">
      <c r="A550" s="1" t="s">
        <v>159</v>
      </c>
      <c r="B550" s="1" t="s">
        <v>169</v>
      </c>
    </row>
    <row r="551" spans="1:2" hidden="1" x14ac:dyDescent="0.25">
      <c r="A551" s="1" t="s">
        <v>161</v>
      </c>
      <c r="B551" s="1"/>
    </row>
    <row r="552" spans="1:2" hidden="1" x14ac:dyDescent="0.25">
      <c r="A552" s="1" t="s">
        <v>146</v>
      </c>
      <c r="B552" s="1"/>
    </row>
    <row r="553" spans="1:2" x14ac:dyDescent="0.25">
      <c r="A553" s="1" t="s">
        <v>147</v>
      </c>
      <c r="B553" s="1" t="s">
        <v>162</v>
      </c>
    </row>
    <row r="554" spans="1:2" x14ac:dyDescent="0.25">
      <c r="A554" s="1" t="s">
        <v>149</v>
      </c>
      <c r="B554" s="1" t="s">
        <v>170</v>
      </c>
    </row>
    <row r="555" spans="1:2" hidden="1" x14ac:dyDescent="0.25">
      <c r="A555" s="1" t="s">
        <v>164</v>
      </c>
      <c r="B555" s="1"/>
    </row>
    <row r="556" spans="1:2" hidden="1" x14ac:dyDescent="0.25">
      <c r="A556" s="1" t="s">
        <v>144</v>
      </c>
      <c r="B556" s="1"/>
    </row>
    <row r="557" spans="1:2" x14ac:dyDescent="0.25">
      <c r="A557" s="1" t="s">
        <v>171</v>
      </c>
      <c r="B557" s="1" t="s">
        <v>4</v>
      </c>
    </row>
    <row r="558" spans="1:2" hidden="1" x14ac:dyDescent="0.25">
      <c r="A558" s="1" t="s">
        <v>146</v>
      </c>
      <c r="B558" s="1"/>
    </row>
    <row r="559" spans="1:2" x14ac:dyDescent="0.25">
      <c r="A559" s="1" t="s">
        <v>147</v>
      </c>
      <c r="B559" s="1" t="s">
        <v>148</v>
      </c>
    </row>
    <row r="560" spans="1:2" x14ac:dyDescent="0.25">
      <c r="A560" s="1" t="s">
        <v>149</v>
      </c>
      <c r="B560" s="1" t="s">
        <v>172</v>
      </c>
    </row>
    <row r="561" spans="1:2" hidden="1" x14ac:dyDescent="0.25">
      <c r="A561" s="1" t="s">
        <v>151</v>
      </c>
      <c r="B561" s="1"/>
    </row>
    <row r="562" spans="1:2" hidden="1" x14ac:dyDescent="0.25">
      <c r="A562" s="1" t="s">
        <v>146</v>
      </c>
      <c r="B562" s="1"/>
    </row>
    <row r="563" spans="1:2" x14ac:dyDescent="0.25">
      <c r="A563" s="1" t="s">
        <v>147</v>
      </c>
      <c r="B563" s="1" t="s">
        <v>152</v>
      </c>
    </row>
    <row r="564" spans="1:2" x14ac:dyDescent="0.25">
      <c r="A564" s="1" t="s">
        <v>149</v>
      </c>
      <c r="B564" s="1" t="s">
        <v>173</v>
      </c>
    </row>
    <row r="565" spans="1:2" hidden="1" x14ac:dyDescent="0.25">
      <c r="A565" s="1" t="s">
        <v>151</v>
      </c>
      <c r="B565" s="1"/>
    </row>
    <row r="566" spans="1:2" hidden="1" x14ac:dyDescent="0.25">
      <c r="A566" s="1" t="s">
        <v>146</v>
      </c>
      <c r="B566" s="1"/>
    </row>
    <row r="567" spans="1:2" x14ac:dyDescent="0.25">
      <c r="A567" s="1" t="s">
        <v>147</v>
      </c>
      <c r="B567" s="1" t="s">
        <v>154</v>
      </c>
    </row>
    <row r="568" spans="1:2" x14ac:dyDescent="0.25">
      <c r="A568" s="1" t="s">
        <v>149</v>
      </c>
      <c r="B568" s="1" t="s">
        <v>174</v>
      </c>
    </row>
    <row r="569" spans="1:2" hidden="1" x14ac:dyDescent="0.25">
      <c r="A569" s="1" t="s">
        <v>151</v>
      </c>
      <c r="B569" s="1"/>
    </row>
    <row r="570" spans="1:2" hidden="1" x14ac:dyDescent="0.25">
      <c r="A570" s="1" t="s">
        <v>156</v>
      </c>
      <c r="B570" s="1"/>
    </row>
    <row r="571" spans="1:2" x14ac:dyDescent="0.25">
      <c r="A571" s="1" t="s">
        <v>157</v>
      </c>
      <c r="B571" s="1" t="s">
        <v>158</v>
      </c>
    </row>
    <row r="572" spans="1:2" x14ac:dyDescent="0.25">
      <c r="A572" s="1" t="s">
        <v>159</v>
      </c>
      <c r="B572" s="1" t="s">
        <v>175</v>
      </c>
    </row>
    <row r="573" spans="1:2" hidden="1" x14ac:dyDescent="0.25">
      <c r="A573" s="1" t="s">
        <v>161</v>
      </c>
      <c r="B573" s="1"/>
    </row>
    <row r="574" spans="1:2" hidden="1" x14ac:dyDescent="0.25">
      <c r="A574" s="1" t="s">
        <v>146</v>
      </c>
      <c r="B574" s="1"/>
    </row>
    <row r="575" spans="1:2" x14ac:dyDescent="0.25">
      <c r="A575" s="1" t="s">
        <v>147</v>
      </c>
      <c r="B575" s="1" t="s">
        <v>162</v>
      </c>
    </row>
    <row r="576" spans="1:2" x14ac:dyDescent="0.25">
      <c r="A576" s="1" t="s">
        <v>149</v>
      </c>
      <c r="B576" s="1" t="s">
        <v>176</v>
      </c>
    </row>
    <row r="577" spans="1:2" hidden="1" x14ac:dyDescent="0.25">
      <c r="A577" s="1" t="s">
        <v>164</v>
      </c>
      <c r="B577" s="1"/>
    </row>
    <row r="578" spans="1:2" hidden="1" x14ac:dyDescent="0.25">
      <c r="A578" s="1" t="s">
        <v>144</v>
      </c>
      <c r="B578" s="1"/>
    </row>
    <row r="579" spans="1:2" x14ac:dyDescent="0.25">
      <c r="A579" s="1" t="s">
        <v>177</v>
      </c>
      <c r="B579" s="1" t="s">
        <v>4</v>
      </c>
    </row>
    <row r="580" spans="1:2" hidden="1" x14ac:dyDescent="0.25">
      <c r="A580" s="1" t="s">
        <v>146</v>
      </c>
      <c r="B580" s="1"/>
    </row>
    <row r="581" spans="1:2" x14ac:dyDescent="0.25">
      <c r="A581" s="1" t="s">
        <v>147</v>
      </c>
      <c r="B581" s="1" t="s">
        <v>148</v>
      </c>
    </row>
    <row r="582" spans="1:2" x14ac:dyDescent="0.25">
      <c r="A582" s="1" t="s">
        <v>149</v>
      </c>
      <c r="B582" s="1" t="s">
        <v>178</v>
      </c>
    </row>
    <row r="583" spans="1:2" hidden="1" x14ac:dyDescent="0.25">
      <c r="A583" s="1" t="s">
        <v>151</v>
      </c>
      <c r="B583" s="1"/>
    </row>
    <row r="584" spans="1:2" hidden="1" x14ac:dyDescent="0.25">
      <c r="A584" s="1" t="s">
        <v>146</v>
      </c>
      <c r="B584" s="1"/>
    </row>
    <row r="585" spans="1:2" x14ac:dyDescent="0.25">
      <c r="A585" s="1" t="s">
        <v>147</v>
      </c>
      <c r="B585" s="1" t="s">
        <v>152</v>
      </c>
    </row>
    <row r="586" spans="1:2" x14ac:dyDescent="0.25">
      <c r="A586" s="1" t="s">
        <v>149</v>
      </c>
      <c r="B586" s="1" t="s">
        <v>179</v>
      </c>
    </row>
    <row r="587" spans="1:2" hidden="1" x14ac:dyDescent="0.25">
      <c r="A587" s="1" t="s">
        <v>151</v>
      </c>
      <c r="B587" s="1"/>
    </row>
    <row r="588" spans="1:2" hidden="1" x14ac:dyDescent="0.25">
      <c r="A588" s="1" t="s">
        <v>146</v>
      </c>
      <c r="B588" s="1"/>
    </row>
    <row r="589" spans="1:2" x14ac:dyDescent="0.25">
      <c r="A589" s="1" t="s">
        <v>147</v>
      </c>
      <c r="B589" s="1" t="s">
        <v>154</v>
      </c>
    </row>
    <row r="590" spans="1:2" x14ac:dyDescent="0.25">
      <c r="A590" s="1" t="s">
        <v>149</v>
      </c>
      <c r="B590" s="1" t="s">
        <v>180</v>
      </c>
    </row>
    <row r="591" spans="1:2" hidden="1" x14ac:dyDescent="0.25">
      <c r="A591" s="1" t="s">
        <v>151</v>
      </c>
      <c r="B591" s="1"/>
    </row>
    <row r="592" spans="1:2" hidden="1" x14ac:dyDescent="0.25">
      <c r="A592" s="1" t="s">
        <v>156</v>
      </c>
      <c r="B592" s="1"/>
    </row>
    <row r="593" spans="1:2" x14ac:dyDescent="0.25">
      <c r="A593" s="1" t="s">
        <v>157</v>
      </c>
      <c r="B593" s="1" t="s">
        <v>158</v>
      </c>
    </row>
    <row r="594" spans="1:2" x14ac:dyDescent="0.25">
      <c r="A594" s="1" t="s">
        <v>159</v>
      </c>
      <c r="B594" s="1" t="s">
        <v>181</v>
      </c>
    </row>
    <row r="595" spans="1:2" hidden="1" x14ac:dyDescent="0.25">
      <c r="A595" s="1" t="s">
        <v>161</v>
      </c>
      <c r="B595" s="1"/>
    </row>
    <row r="596" spans="1:2" hidden="1" x14ac:dyDescent="0.25">
      <c r="A596" s="1" t="s">
        <v>146</v>
      </c>
      <c r="B596" s="1"/>
    </row>
    <row r="597" spans="1:2" x14ac:dyDescent="0.25">
      <c r="A597" s="1" t="s">
        <v>147</v>
      </c>
      <c r="B597" s="1" t="s">
        <v>162</v>
      </c>
    </row>
    <row r="598" spans="1:2" x14ac:dyDescent="0.25">
      <c r="A598" s="1" t="s">
        <v>149</v>
      </c>
      <c r="B598" s="1" t="s">
        <v>182</v>
      </c>
    </row>
    <row r="599" spans="1:2" hidden="1" x14ac:dyDescent="0.25">
      <c r="A599" s="1" t="s">
        <v>164</v>
      </c>
      <c r="B599" s="1"/>
    </row>
    <row r="600" spans="1:2" hidden="1" x14ac:dyDescent="0.25">
      <c r="A600" s="1" t="s">
        <v>144</v>
      </c>
      <c r="B600" s="1"/>
    </row>
    <row r="601" spans="1:2" x14ac:dyDescent="0.25">
      <c r="A601" s="1" t="s">
        <v>183</v>
      </c>
      <c r="B601" s="1" t="s">
        <v>4</v>
      </c>
    </row>
    <row r="602" spans="1:2" hidden="1" x14ac:dyDescent="0.25">
      <c r="A602" s="1" t="s">
        <v>146</v>
      </c>
      <c r="B602" s="1"/>
    </row>
    <row r="603" spans="1:2" x14ac:dyDescent="0.25">
      <c r="A603" s="1" t="s">
        <v>147</v>
      </c>
      <c r="B603" s="1" t="s">
        <v>148</v>
      </c>
    </row>
    <row r="604" spans="1:2" x14ac:dyDescent="0.25">
      <c r="A604" s="1" t="s">
        <v>149</v>
      </c>
      <c r="B604" s="1" t="s">
        <v>184</v>
      </c>
    </row>
    <row r="605" spans="1:2" hidden="1" x14ac:dyDescent="0.25">
      <c r="A605" s="1" t="s">
        <v>151</v>
      </c>
      <c r="B605" s="1"/>
    </row>
    <row r="606" spans="1:2" hidden="1" x14ac:dyDescent="0.25">
      <c r="A606" s="1" t="s">
        <v>146</v>
      </c>
      <c r="B606" s="1"/>
    </row>
    <row r="607" spans="1:2" x14ac:dyDescent="0.25">
      <c r="A607" s="1" t="s">
        <v>147</v>
      </c>
      <c r="B607" s="1" t="s">
        <v>152</v>
      </c>
    </row>
    <row r="608" spans="1:2" x14ac:dyDescent="0.25">
      <c r="A608" s="1" t="s">
        <v>149</v>
      </c>
      <c r="B608" s="1" t="s">
        <v>185</v>
      </c>
    </row>
    <row r="609" spans="1:2" hidden="1" x14ac:dyDescent="0.25">
      <c r="A609" s="1" t="s">
        <v>151</v>
      </c>
      <c r="B609" s="1"/>
    </row>
    <row r="610" spans="1:2" hidden="1" x14ac:dyDescent="0.25">
      <c r="A610" s="1" t="s">
        <v>146</v>
      </c>
      <c r="B610" s="1"/>
    </row>
    <row r="611" spans="1:2" x14ac:dyDescent="0.25">
      <c r="A611" s="1" t="s">
        <v>147</v>
      </c>
      <c r="B611" s="1" t="s">
        <v>154</v>
      </c>
    </row>
    <row r="612" spans="1:2" x14ac:dyDescent="0.25">
      <c r="A612" s="1" t="s">
        <v>149</v>
      </c>
      <c r="B612" s="1" t="s">
        <v>220</v>
      </c>
    </row>
    <row r="613" spans="1:2" hidden="1" x14ac:dyDescent="0.25">
      <c r="A613" s="1" t="s">
        <v>151</v>
      </c>
      <c r="B613" s="1"/>
    </row>
    <row r="614" spans="1:2" hidden="1" x14ac:dyDescent="0.25">
      <c r="A614" s="1" t="s">
        <v>156</v>
      </c>
      <c r="B614" s="1"/>
    </row>
    <row r="615" spans="1:2" x14ac:dyDescent="0.25">
      <c r="A615" s="1" t="s">
        <v>157</v>
      </c>
      <c r="B615" s="1" t="s">
        <v>158</v>
      </c>
    </row>
    <row r="616" spans="1:2" x14ac:dyDescent="0.25">
      <c r="A616" s="1" t="s">
        <v>159</v>
      </c>
      <c r="B616" s="1" t="s">
        <v>187</v>
      </c>
    </row>
    <row r="617" spans="1:2" hidden="1" x14ac:dyDescent="0.25">
      <c r="A617" s="1" t="s">
        <v>161</v>
      </c>
      <c r="B617" s="1"/>
    </row>
    <row r="618" spans="1:2" hidden="1" x14ac:dyDescent="0.25">
      <c r="A618" s="1" t="s">
        <v>146</v>
      </c>
      <c r="B618" s="1"/>
    </row>
    <row r="619" spans="1:2" x14ac:dyDescent="0.25">
      <c r="A619" s="1" t="s">
        <v>147</v>
      </c>
      <c r="B619" s="1" t="s">
        <v>162</v>
      </c>
    </row>
    <row r="620" spans="1:2" x14ac:dyDescent="0.25">
      <c r="A620" s="1" t="s">
        <v>149</v>
      </c>
      <c r="B620" s="1" t="s">
        <v>188</v>
      </c>
    </row>
    <row r="621" spans="1:2" hidden="1" x14ac:dyDescent="0.25">
      <c r="A621" s="1" t="s">
        <v>164</v>
      </c>
      <c r="B621" s="1"/>
    </row>
    <row r="622" spans="1:2" hidden="1" x14ac:dyDescent="0.25">
      <c r="A622" s="1" t="s">
        <v>189</v>
      </c>
      <c r="B622" s="1"/>
    </row>
    <row r="623" spans="1:2" hidden="1" x14ac:dyDescent="0.25">
      <c r="A623" s="1" t="s">
        <v>16</v>
      </c>
      <c r="B623" s="1"/>
    </row>
    <row r="624" spans="1:2" hidden="1" x14ac:dyDescent="0.25">
      <c r="A624" s="1" t="s">
        <v>5</v>
      </c>
      <c r="B624" s="1"/>
    </row>
    <row r="625" spans="1:2" x14ac:dyDescent="0.25">
      <c r="A625" s="1" t="s">
        <v>142</v>
      </c>
      <c r="B625" s="1" t="s">
        <v>4</v>
      </c>
    </row>
    <row r="626" spans="1:2" x14ac:dyDescent="0.25">
      <c r="A626" s="1" t="s">
        <v>221</v>
      </c>
      <c r="B626" s="1"/>
    </row>
    <row r="627" spans="1:2" hidden="1" x14ac:dyDescent="0.25">
      <c r="A627" s="1" t="s">
        <v>144</v>
      </c>
      <c r="B627" s="1"/>
    </row>
    <row r="628" spans="1:2" x14ac:dyDescent="0.25">
      <c r="A628" s="1" t="s">
        <v>191</v>
      </c>
      <c r="B628" s="1" t="s">
        <v>4</v>
      </c>
    </row>
    <row r="629" spans="1:2" hidden="1" x14ac:dyDescent="0.25">
      <c r="A629" s="1" t="s">
        <v>146</v>
      </c>
      <c r="B629" s="1"/>
    </row>
    <row r="630" spans="1:2" x14ac:dyDescent="0.25">
      <c r="A630" s="1" t="s">
        <v>147</v>
      </c>
      <c r="B630" s="1" t="s">
        <v>148</v>
      </c>
    </row>
    <row r="631" spans="1:2" x14ac:dyDescent="0.25">
      <c r="A631" s="1" t="s">
        <v>149</v>
      </c>
      <c r="B631" s="1" t="s">
        <v>222</v>
      </c>
    </row>
    <row r="632" spans="1:2" hidden="1" x14ac:dyDescent="0.25">
      <c r="A632" s="1" t="s">
        <v>151</v>
      </c>
      <c r="B632" s="1"/>
    </row>
    <row r="633" spans="1:2" hidden="1" x14ac:dyDescent="0.25">
      <c r="A633" s="1" t="s">
        <v>146</v>
      </c>
      <c r="B633" s="1"/>
    </row>
    <row r="634" spans="1:2" x14ac:dyDescent="0.25">
      <c r="A634" s="1" t="s">
        <v>147</v>
      </c>
      <c r="B634" s="1" t="s">
        <v>152</v>
      </c>
    </row>
    <row r="635" spans="1:2" x14ac:dyDescent="0.25">
      <c r="A635" s="1" t="s">
        <v>149</v>
      </c>
      <c r="B635" s="1" t="s">
        <v>223</v>
      </c>
    </row>
    <row r="636" spans="1:2" hidden="1" x14ac:dyDescent="0.25">
      <c r="A636" s="1" t="s">
        <v>151</v>
      </c>
      <c r="B636" s="1"/>
    </row>
    <row r="637" spans="1:2" hidden="1" x14ac:dyDescent="0.25">
      <c r="A637" s="1" t="s">
        <v>146</v>
      </c>
      <c r="B637" s="1"/>
    </row>
    <row r="638" spans="1:2" x14ac:dyDescent="0.25">
      <c r="A638" s="1" t="s">
        <v>147</v>
      </c>
      <c r="B638" s="1" t="s">
        <v>154</v>
      </c>
    </row>
    <row r="639" spans="1:2" x14ac:dyDescent="0.25">
      <c r="A639" s="1" t="s">
        <v>149</v>
      </c>
      <c r="B639" s="1" t="s">
        <v>224</v>
      </c>
    </row>
    <row r="640" spans="1:2" hidden="1" x14ac:dyDescent="0.25">
      <c r="A640" s="1" t="s">
        <v>151</v>
      </c>
      <c r="B640" s="1"/>
    </row>
    <row r="641" spans="1:2" hidden="1" x14ac:dyDescent="0.25">
      <c r="A641" s="1" t="s">
        <v>156</v>
      </c>
      <c r="B641" s="1"/>
    </row>
    <row r="642" spans="1:2" x14ac:dyDescent="0.25">
      <c r="A642" s="1" t="s">
        <v>157</v>
      </c>
      <c r="B642" s="1" t="s">
        <v>158</v>
      </c>
    </row>
    <row r="643" spans="1:2" x14ac:dyDescent="0.25">
      <c r="A643" s="1" t="s">
        <v>159</v>
      </c>
      <c r="B643" s="1" t="s">
        <v>225</v>
      </c>
    </row>
    <row r="644" spans="1:2" hidden="1" x14ac:dyDescent="0.25">
      <c r="A644" s="1" t="s">
        <v>161</v>
      </c>
      <c r="B644" s="1"/>
    </row>
    <row r="645" spans="1:2" hidden="1" x14ac:dyDescent="0.25">
      <c r="A645" s="1" t="s">
        <v>146</v>
      </c>
      <c r="B645" s="1"/>
    </row>
    <row r="646" spans="1:2" x14ac:dyDescent="0.25">
      <c r="A646" s="1" t="s">
        <v>147</v>
      </c>
      <c r="B646" s="1" t="s">
        <v>162</v>
      </c>
    </row>
    <row r="647" spans="1:2" x14ac:dyDescent="0.25">
      <c r="A647" s="1" t="s">
        <v>149</v>
      </c>
      <c r="B647" s="1" t="s">
        <v>226</v>
      </c>
    </row>
    <row r="648" spans="1:2" hidden="1" x14ac:dyDescent="0.25">
      <c r="A648" s="1" t="s">
        <v>164</v>
      </c>
      <c r="B648" s="1"/>
    </row>
    <row r="649" spans="1:2" hidden="1" x14ac:dyDescent="0.25">
      <c r="A649" s="1" t="s">
        <v>144</v>
      </c>
      <c r="B649" s="1"/>
    </row>
    <row r="650" spans="1:2" x14ac:dyDescent="0.25">
      <c r="A650" s="1" t="s">
        <v>197</v>
      </c>
      <c r="B650" s="1" t="s">
        <v>4</v>
      </c>
    </row>
    <row r="651" spans="1:2" hidden="1" x14ac:dyDescent="0.25">
      <c r="A651" s="1" t="s">
        <v>146</v>
      </c>
      <c r="B651" s="1"/>
    </row>
    <row r="652" spans="1:2" x14ac:dyDescent="0.25">
      <c r="A652" s="1" t="s">
        <v>147</v>
      </c>
      <c r="B652" s="1" t="s">
        <v>148</v>
      </c>
    </row>
    <row r="653" spans="1:2" x14ac:dyDescent="0.25">
      <c r="A653" s="1" t="s">
        <v>149</v>
      </c>
      <c r="B653" s="1" t="s">
        <v>227</v>
      </c>
    </row>
    <row r="654" spans="1:2" hidden="1" x14ac:dyDescent="0.25">
      <c r="A654" s="1" t="s">
        <v>151</v>
      </c>
      <c r="B654" s="1"/>
    </row>
    <row r="655" spans="1:2" hidden="1" x14ac:dyDescent="0.25">
      <c r="A655" s="1" t="s">
        <v>146</v>
      </c>
      <c r="B655" s="1"/>
    </row>
    <row r="656" spans="1:2" x14ac:dyDescent="0.25">
      <c r="A656" s="1" t="s">
        <v>147</v>
      </c>
      <c r="B656" s="1" t="s">
        <v>152</v>
      </c>
    </row>
    <row r="657" spans="1:2" x14ac:dyDescent="0.25">
      <c r="A657" s="1" t="s">
        <v>149</v>
      </c>
      <c r="B657" s="1" t="s">
        <v>228</v>
      </c>
    </row>
    <row r="658" spans="1:2" hidden="1" x14ac:dyDescent="0.25">
      <c r="A658" s="1" t="s">
        <v>151</v>
      </c>
      <c r="B658" s="1"/>
    </row>
    <row r="659" spans="1:2" hidden="1" x14ac:dyDescent="0.25">
      <c r="A659" s="1" t="s">
        <v>146</v>
      </c>
      <c r="B659" s="1"/>
    </row>
    <row r="660" spans="1:2" x14ac:dyDescent="0.25">
      <c r="A660" s="1" t="s">
        <v>147</v>
      </c>
      <c r="B660" s="1" t="s">
        <v>154</v>
      </c>
    </row>
    <row r="661" spans="1:2" x14ac:dyDescent="0.25">
      <c r="A661" s="1" t="s">
        <v>149</v>
      </c>
      <c r="B661" s="1" t="s">
        <v>229</v>
      </c>
    </row>
    <row r="662" spans="1:2" hidden="1" x14ac:dyDescent="0.25">
      <c r="A662" s="1" t="s">
        <v>151</v>
      </c>
      <c r="B662" s="1"/>
    </row>
    <row r="663" spans="1:2" hidden="1" x14ac:dyDescent="0.25">
      <c r="A663" s="1" t="s">
        <v>156</v>
      </c>
      <c r="B663" s="1"/>
    </row>
    <row r="664" spans="1:2" x14ac:dyDescent="0.25">
      <c r="A664" s="1" t="s">
        <v>157</v>
      </c>
      <c r="B664" s="1" t="s">
        <v>158</v>
      </c>
    </row>
    <row r="665" spans="1:2" x14ac:dyDescent="0.25">
      <c r="A665" s="1" t="s">
        <v>159</v>
      </c>
      <c r="B665" s="1" t="s">
        <v>230</v>
      </c>
    </row>
    <row r="666" spans="1:2" hidden="1" x14ac:dyDescent="0.25">
      <c r="A666" s="1" t="s">
        <v>161</v>
      </c>
      <c r="B666" s="1"/>
    </row>
    <row r="667" spans="1:2" hidden="1" x14ac:dyDescent="0.25">
      <c r="A667" s="1" t="s">
        <v>146</v>
      </c>
      <c r="B667" s="1"/>
    </row>
    <row r="668" spans="1:2" x14ac:dyDescent="0.25">
      <c r="A668" s="1" t="s">
        <v>147</v>
      </c>
      <c r="B668" s="1" t="s">
        <v>162</v>
      </c>
    </row>
    <row r="669" spans="1:2" x14ac:dyDescent="0.25">
      <c r="A669" s="1" t="s">
        <v>149</v>
      </c>
      <c r="B669" s="1" t="s">
        <v>231</v>
      </c>
    </row>
    <row r="670" spans="1:2" hidden="1" x14ac:dyDescent="0.25">
      <c r="A670" s="1" t="s">
        <v>164</v>
      </c>
      <c r="B670" s="1"/>
    </row>
    <row r="671" spans="1:2" hidden="1" x14ac:dyDescent="0.25">
      <c r="A671" s="1" t="s">
        <v>144</v>
      </c>
      <c r="B671" s="1"/>
    </row>
    <row r="672" spans="1:2" x14ac:dyDescent="0.25">
      <c r="A672" s="1" t="s">
        <v>232</v>
      </c>
      <c r="B672" s="1" t="s">
        <v>4</v>
      </c>
    </row>
    <row r="673" spans="1:2" hidden="1" x14ac:dyDescent="0.25">
      <c r="A673" s="1" t="s">
        <v>146</v>
      </c>
      <c r="B673" s="1"/>
    </row>
    <row r="674" spans="1:2" x14ac:dyDescent="0.25">
      <c r="A674" s="1" t="s">
        <v>147</v>
      </c>
      <c r="B674" s="1" t="s">
        <v>148</v>
      </c>
    </row>
    <row r="675" spans="1:2" x14ac:dyDescent="0.25">
      <c r="A675" s="1" t="s">
        <v>149</v>
      </c>
      <c r="B675" s="1" t="s">
        <v>233</v>
      </c>
    </row>
    <row r="676" spans="1:2" hidden="1" x14ac:dyDescent="0.25">
      <c r="A676" s="1" t="s">
        <v>151</v>
      </c>
      <c r="B676" s="1"/>
    </row>
    <row r="677" spans="1:2" hidden="1" x14ac:dyDescent="0.25">
      <c r="A677" s="1" t="s">
        <v>146</v>
      </c>
      <c r="B677" s="1"/>
    </row>
    <row r="678" spans="1:2" x14ac:dyDescent="0.25">
      <c r="A678" s="1" t="s">
        <v>147</v>
      </c>
      <c r="B678" s="1" t="s">
        <v>152</v>
      </c>
    </row>
    <row r="679" spans="1:2" x14ac:dyDescent="0.25">
      <c r="A679" s="1" t="s">
        <v>149</v>
      </c>
      <c r="B679" s="1" t="s">
        <v>234</v>
      </c>
    </row>
    <row r="680" spans="1:2" hidden="1" x14ac:dyDescent="0.25">
      <c r="A680" s="1" t="s">
        <v>151</v>
      </c>
      <c r="B680" s="1"/>
    </row>
    <row r="681" spans="1:2" hidden="1" x14ac:dyDescent="0.25">
      <c r="A681" s="1" t="s">
        <v>146</v>
      </c>
      <c r="B681" s="1"/>
    </row>
    <row r="682" spans="1:2" x14ac:dyDescent="0.25">
      <c r="A682" s="1" t="s">
        <v>147</v>
      </c>
      <c r="B682" s="1" t="s">
        <v>154</v>
      </c>
    </row>
    <row r="683" spans="1:2" x14ac:dyDescent="0.25">
      <c r="A683" s="1" t="s">
        <v>149</v>
      </c>
      <c r="B683" s="1" t="s">
        <v>235</v>
      </c>
    </row>
    <row r="684" spans="1:2" hidden="1" x14ac:dyDescent="0.25">
      <c r="A684" s="1" t="s">
        <v>151</v>
      </c>
      <c r="B684" s="1"/>
    </row>
    <row r="685" spans="1:2" hidden="1" x14ac:dyDescent="0.25">
      <c r="A685" s="1" t="s">
        <v>236</v>
      </c>
      <c r="B685" s="1"/>
    </row>
    <row r="686" spans="1:2" x14ac:dyDescent="0.25">
      <c r="A686" s="1" t="s">
        <v>237</v>
      </c>
      <c r="B686" s="1" t="s">
        <v>158</v>
      </c>
    </row>
    <row r="687" spans="1:2" x14ac:dyDescent="0.25">
      <c r="A687" s="1" t="s">
        <v>238</v>
      </c>
      <c r="B687" s="1" t="s">
        <v>239</v>
      </c>
    </row>
    <row r="688" spans="1:2" hidden="1" x14ac:dyDescent="0.25">
      <c r="A688" s="1" t="s">
        <v>240</v>
      </c>
      <c r="B688" s="1"/>
    </row>
    <row r="689" spans="1:2" hidden="1" x14ac:dyDescent="0.25">
      <c r="A689" s="1" t="s">
        <v>146</v>
      </c>
      <c r="B689" s="1"/>
    </row>
    <row r="690" spans="1:2" x14ac:dyDescent="0.25">
      <c r="A690" s="1" t="s">
        <v>147</v>
      </c>
      <c r="B690" s="1" t="s">
        <v>162</v>
      </c>
    </row>
    <row r="691" spans="1:2" x14ac:dyDescent="0.25">
      <c r="A691" s="1" t="s">
        <v>149</v>
      </c>
      <c r="B691" s="1" t="s">
        <v>241</v>
      </c>
    </row>
    <row r="692" spans="1:2" hidden="1" x14ac:dyDescent="0.25">
      <c r="A692" s="1" t="s">
        <v>164</v>
      </c>
      <c r="B692" s="1"/>
    </row>
    <row r="693" spans="1:2" hidden="1" x14ac:dyDescent="0.25">
      <c r="A693" s="1" t="s">
        <v>144</v>
      </c>
      <c r="B693" s="1"/>
    </row>
    <row r="694" spans="1:2" x14ac:dyDescent="0.25">
      <c r="A694" s="1" t="s">
        <v>177</v>
      </c>
      <c r="B694" s="1" t="s">
        <v>4</v>
      </c>
    </row>
    <row r="695" spans="1:2" hidden="1" x14ac:dyDescent="0.25">
      <c r="A695" s="1" t="s">
        <v>146</v>
      </c>
      <c r="B695" s="1"/>
    </row>
    <row r="696" spans="1:2" x14ac:dyDescent="0.25">
      <c r="A696" s="1" t="s">
        <v>147</v>
      </c>
      <c r="B696" s="1" t="s">
        <v>148</v>
      </c>
    </row>
    <row r="697" spans="1:2" x14ac:dyDescent="0.25">
      <c r="A697" s="1" t="s">
        <v>149</v>
      </c>
      <c r="B697" s="1" t="s">
        <v>242</v>
      </c>
    </row>
    <row r="698" spans="1:2" hidden="1" x14ac:dyDescent="0.25">
      <c r="A698" s="1" t="s">
        <v>151</v>
      </c>
      <c r="B698" s="1"/>
    </row>
    <row r="699" spans="1:2" hidden="1" x14ac:dyDescent="0.25">
      <c r="A699" s="1" t="s">
        <v>146</v>
      </c>
      <c r="B699" s="1"/>
    </row>
    <row r="700" spans="1:2" x14ac:dyDescent="0.25">
      <c r="A700" s="1" t="s">
        <v>147</v>
      </c>
      <c r="B700" s="1" t="s">
        <v>152</v>
      </c>
    </row>
    <row r="701" spans="1:2" x14ac:dyDescent="0.25">
      <c r="A701" s="1" t="s">
        <v>149</v>
      </c>
      <c r="B701" s="1" t="s">
        <v>243</v>
      </c>
    </row>
    <row r="702" spans="1:2" hidden="1" x14ac:dyDescent="0.25">
      <c r="A702" s="1" t="s">
        <v>151</v>
      </c>
      <c r="B702" s="1"/>
    </row>
    <row r="703" spans="1:2" hidden="1" x14ac:dyDescent="0.25">
      <c r="A703" s="1" t="s">
        <v>146</v>
      </c>
      <c r="B703" s="1"/>
    </row>
    <row r="704" spans="1:2" x14ac:dyDescent="0.25">
      <c r="A704" s="1" t="s">
        <v>147</v>
      </c>
      <c r="B704" s="1" t="s">
        <v>154</v>
      </c>
    </row>
    <row r="705" spans="1:2" x14ac:dyDescent="0.25">
      <c r="A705" s="1" t="s">
        <v>149</v>
      </c>
      <c r="B705" s="1" t="s">
        <v>244</v>
      </c>
    </row>
    <row r="706" spans="1:2" hidden="1" x14ac:dyDescent="0.25">
      <c r="A706" s="1" t="s">
        <v>151</v>
      </c>
      <c r="B706" s="1"/>
    </row>
    <row r="707" spans="1:2" hidden="1" x14ac:dyDescent="0.25">
      <c r="A707" s="1" t="s">
        <v>156</v>
      </c>
      <c r="B707" s="1"/>
    </row>
    <row r="708" spans="1:2" x14ac:dyDescent="0.25">
      <c r="A708" s="1" t="s">
        <v>157</v>
      </c>
      <c r="B708" s="1" t="s">
        <v>158</v>
      </c>
    </row>
    <row r="709" spans="1:2" x14ac:dyDescent="0.25">
      <c r="A709" s="1" t="s">
        <v>159</v>
      </c>
      <c r="B709" s="1" t="s">
        <v>245</v>
      </c>
    </row>
    <row r="710" spans="1:2" hidden="1" x14ac:dyDescent="0.25">
      <c r="A710" s="1" t="s">
        <v>161</v>
      </c>
      <c r="B710" s="1"/>
    </row>
    <row r="711" spans="1:2" hidden="1" x14ac:dyDescent="0.25">
      <c r="A711" s="1" t="s">
        <v>146</v>
      </c>
      <c r="B711" s="1"/>
    </row>
    <row r="712" spans="1:2" x14ac:dyDescent="0.25">
      <c r="A712" s="1" t="s">
        <v>147</v>
      </c>
      <c r="B712" s="1" t="s">
        <v>162</v>
      </c>
    </row>
    <row r="713" spans="1:2" x14ac:dyDescent="0.25">
      <c r="A713" s="1" t="s">
        <v>149</v>
      </c>
      <c r="B713" s="1" t="s">
        <v>246</v>
      </c>
    </row>
    <row r="714" spans="1:2" hidden="1" x14ac:dyDescent="0.25">
      <c r="A714" s="1" t="s">
        <v>164</v>
      </c>
      <c r="B714" s="1"/>
    </row>
    <row r="715" spans="1:2" hidden="1" x14ac:dyDescent="0.25">
      <c r="A715" s="1" t="s">
        <v>144</v>
      </c>
      <c r="B715" s="1"/>
    </row>
    <row r="716" spans="1:2" x14ac:dyDescent="0.25">
      <c r="A716" s="1" t="s">
        <v>247</v>
      </c>
      <c r="B716" s="1" t="s">
        <v>4</v>
      </c>
    </row>
    <row r="717" spans="1:2" hidden="1" x14ac:dyDescent="0.25">
      <c r="A717" s="1" t="s">
        <v>146</v>
      </c>
      <c r="B717" s="1"/>
    </row>
    <row r="718" spans="1:2" x14ac:dyDescent="0.25">
      <c r="A718" s="1" t="s">
        <v>147</v>
      </c>
      <c r="B718" s="1" t="s">
        <v>148</v>
      </c>
    </row>
    <row r="719" spans="1:2" x14ac:dyDescent="0.25">
      <c r="A719" s="1" t="s">
        <v>149</v>
      </c>
      <c r="B719" s="1" t="s">
        <v>248</v>
      </c>
    </row>
    <row r="720" spans="1:2" hidden="1" x14ac:dyDescent="0.25">
      <c r="A720" s="1" t="s">
        <v>151</v>
      </c>
      <c r="B720" s="1"/>
    </row>
    <row r="721" spans="1:2" hidden="1" x14ac:dyDescent="0.25">
      <c r="A721" s="1" t="s">
        <v>146</v>
      </c>
      <c r="B721" s="1"/>
    </row>
    <row r="722" spans="1:2" x14ac:dyDescent="0.25">
      <c r="A722" s="1" t="s">
        <v>147</v>
      </c>
      <c r="B722" s="1" t="s">
        <v>152</v>
      </c>
    </row>
    <row r="723" spans="1:2" x14ac:dyDescent="0.25">
      <c r="A723" s="1" t="s">
        <v>149</v>
      </c>
      <c r="B723" s="1" t="s">
        <v>249</v>
      </c>
    </row>
    <row r="724" spans="1:2" hidden="1" x14ac:dyDescent="0.25">
      <c r="A724" s="1" t="s">
        <v>151</v>
      </c>
      <c r="B724" s="1"/>
    </row>
    <row r="725" spans="1:2" hidden="1" x14ac:dyDescent="0.25">
      <c r="A725" s="1" t="s">
        <v>146</v>
      </c>
      <c r="B725" s="1"/>
    </row>
    <row r="726" spans="1:2" x14ac:dyDescent="0.25">
      <c r="A726" s="1" t="s">
        <v>147</v>
      </c>
      <c r="B726" s="1" t="s">
        <v>154</v>
      </c>
    </row>
    <row r="727" spans="1:2" x14ac:dyDescent="0.25">
      <c r="A727" s="1" t="s">
        <v>149</v>
      </c>
      <c r="B727" s="1" t="s">
        <v>250</v>
      </c>
    </row>
    <row r="728" spans="1:2" hidden="1" x14ac:dyDescent="0.25">
      <c r="A728" s="1" t="s">
        <v>151</v>
      </c>
      <c r="B728" s="1"/>
    </row>
    <row r="729" spans="1:2" hidden="1" x14ac:dyDescent="0.25">
      <c r="A729" s="1" t="s">
        <v>236</v>
      </c>
      <c r="B729" s="1"/>
    </row>
    <row r="730" spans="1:2" x14ac:dyDescent="0.25">
      <c r="A730" s="1" t="s">
        <v>237</v>
      </c>
      <c r="B730" s="1" t="s">
        <v>158</v>
      </c>
    </row>
    <row r="731" spans="1:2" x14ac:dyDescent="0.25">
      <c r="A731" s="1" t="s">
        <v>238</v>
      </c>
      <c r="B731" s="1" t="s">
        <v>251</v>
      </c>
    </row>
    <row r="732" spans="1:2" hidden="1" x14ac:dyDescent="0.25">
      <c r="A732" s="1" t="s">
        <v>240</v>
      </c>
      <c r="B732" s="1"/>
    </row>
    <row r="733" spans="1:2" hidden="1" x14ac:dyDescent="0.25">
      <c r="A733" s="1" t="s">
        <v>146</v>
      </c>
      <c r="B733" s="1"/>
    </row>
    <row r="734" spans="1:2" x14ac:dyDescent="0.25">
      <c r="A734" s="1" t="s">
        <v>147</v>
      </c>
      <c r="B734" s="1" t="s">
        <v>162</v>
      </c>
    </row>
    <row r="735" spans="1:2" x14ac:dyDescent="0.25">
      <c r="A735" s="1" t="s">
        <v>149</v>
      </c>
      <c r="B735" s="1" t="s">
        <v>252</v>
      </c>
    </row>
    <row r="736" spans="1:2" hidden="1" x14ac:dyDescent="0.25">
      <c r="A736" s="1" t="s">
        <v>164</v>
      </c>
      <c r="B736" s="1"/>
    </row>
    <row r="737" spans="1:2" hidden="1" x14ac:dyDescent="0.25">
      <c r="A737" s="1" t="s">
        <v>189</v>
      </c>
      <c r="B737" s="1"/>
    </row>
    <row r="738" spans="1:2" hidden="1" x14ac:dyDescent="0.25">
      <c r="A738" s="1" t="s">
        <v>139</v>
      </c>
      <c r="B738" s="1"/>
    </row>
    <row r="739" spans="1:2" hidden="1" x14ac:dyDescent="0.25">
      <c r="A739" s="1" t="s">
        <v>253</v>
      </c>
      <c r="B739" s="1"/>
    </row>
    <row r="740" spans="1:2" hidden="1" x14ac:dyDescent="0.25">
      <c r="A740" s="1" t="s">
        <v>254</v>
      </c>
      <c r="B740" s="1"/>
    </row>
  </sheetData>
  <phoneticPr fontId="4"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I E A A B Q S w M E F A A C A A g A D k + Q W x 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A O T 5 B 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Q W 5 Q 8 r d N N A Q A A X g I A A B M A H A B G b 3 J t d W x h c y 9 T Z W N 0 a W 9 u M S 5 t I K I Y A C i g F A A A A A A A A A A A A A A A A A A A A A A A A A A A A I 1 R U W v C M B B + F / w P R 3 y p U G U W 3 I O y F y v C Y D C 3 d m 9 9 u b b n G k g T S a 5 i E f / 7 o p 1 O Y Y z l I c n l v u / u + y 6 O C p Z G Q 9 K d k 3 m / 1 + + 5 C i 2 V M B D r x h Y V O o K 1 l Q V B j K p o F L K x 0 G x L Z I L H 0 e M o e o i m A p 5 A E f d 7 4 F d i P I 3 8 S 4 q 5 o v H K m j o 2 q q m 1 C w 4 v U p M 7 P y 2 k R t s G K + k h s d F M m l 0 g 4 l n 2 4 c i 6 D E u s x 9 I h F m 6 D K i e V v W p a W r k j G E H C p + Z m A + + V K Q m e n U J d Z k t k B H + B J b o q N 2 h L l / 3 b w Z j 3 L I Y h 6 E a p y z 6 J p t H w O A w 7 W w O R b J V k 6 L x A 3 s K S l K w l k x V X s 2 d I h w i 6 O Y Q g u n g i Q j i n P a H D p b T n R X u t E o i Z h 7 w 1 h i n h 9 j Q W t / O K D h f + + F T h G k T i R l l c o f 7 0 X 5 a 2 W / o R k 1 r U b m P s 9 / h P S R f 8 Z S M 8 3 D d j z w D 2 K o + 3 M q K 7 z H H Y 7 0 n 9 q 5 D 5 F 1 B L A Q I t A B Q A A g A I A A 5 P k F s V f b T 1 o w A A A P Y A A A A S A A A A A A A A A A A A A A A A A A A A A A B D b 2 5 m a W c v U G F j a 2 F n Z S 5 4 b W x Q S w E C L Q A U A A I A C A A O T 5 B b D 8 r p q 6 Q A A A D p A A A A E w A A A A A A A A A A A A A A A A D v A A A A W 0 N v b n R l b n R f V H l w Z X N d L n h t b F B L A Q I t A B Q A A g A I A A 5 P k F u U P K 3 T T Q E A A F 4 C A A A T A A A A A A A A A A A A A A A A A O A B A A B G b 3 J t d W x h c y 9 T Z W N 0 a W 9 u M S 5 t U E s F B g A A A A A D A A M A w g A A A H o 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s K A A A A A A A A m Q 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Q d X J j a G F z Z S U y M F B y a W N l J T I w Q 2 F s Y 3 V s Y X R v c i U y M H V w Z G F 0 Z S U y M D Y t N i 0 y M D I 1 P C 9 J d G V t U G F 0 a D 4 8 L 0 l 0 Z W 1 M b 2 N h d G l v b j 4 8 U 3 R h Y m x l R W 5 0 c m l l c z 4 8 R W 5 0 c n k g V H l w Z T 0 i S X N Q c m l 2 Y X R l I i B W Y W x 1 Z T 0 i b D A i I C 8 + P E V u d H J 5 I F R 5 c G U 9 I l F 1 Z X J 5 S U Q i I F Z h b H V l P S J z Z D B l M T k 3 Z D Y t N G F m N C 0 0 Y T g 3 L T k x Y j k t Y 2 R i N T Q 3 Y z Y 5 N D c z 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Q d X J j a G F z Z V 9 Q c m l j Z V 9 D Y W x j d W x h d G 9 y X 3 V w Z G F 0 Z V 8 2 X z Z f M j A y N S I g L z 4 8 R W 5 0 c n k g V H l w Z T 0 i R m l s b G V k Q 2 9 t c G x l d G V S Z X N 1 b H R U b 1 d v c m t z a G V l d C I g V m F s d W U 9 I m w x I i A v P j x F b n R y e S B U e X B l P S J B Z G R l Z F R v R G F 0 Y U 1 v Z G V s I i B W Y W x 1 Z T 0 i b D A i I C 8 + P E V u d H J 5 I F R 5 c G U 9 I k Z p b G x D b 3 V u d C I g V m F s d W U 9 I m w 3 M z k i I C 8 + P E V u d H J 5 I F R 5 c G U 9 I k Z p b G x F c n J v c k N v Z G U i I F Z h b H V l P S J z V W 5 r b m 9 3 b i I g L z 4 8 R W 5 0 c n k g V H l w Z T 0 i R m l s b E V y c m 9 y Q 2 9 1 b n Q i I F Z h b H V l P S J s M C I g L z 4 8 R W 5 0 c n k g V H l w Z T 0 i R m l s b E x h c 3 R V c G R h d G V k I i B W Y W x 1 Z T 0 i Z D I w M j U t M T I t M T Z U M T Q 6 N T Y 6 M j g u N T M 3 M D E x M 1 o i I C 8 + P E V u d H J 5 I F R 5 c G U 9 I k Z p b G x D b 2 x 1 b W 5 U e X B l c y I g V m F s d W U 9 I n N C Z 1 k 9 I i A v P j x F b n R y e S B U e X B l P S J G a W x s Q 2 9 s d W 1 u T m F t Z X M i I F Z h b H V l P S J z W y Z x d W 9 0 O 0 N v b H V t b j E u M S Z x d W 9 0 O y w m c X V v d D t D b 2 x 1 b W 4 x L 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Q d X J j a G F z Z S B Q c m l j Z S B D Y W x j d W x h d G 9 y I H V w Z G F 0 Z S A 2 L T Y t M j A y N S 9 B d X R v U m V t b 3 Z l Z E N v b H V t b n M x L n t D b 2 x 1 b W 4 x L j E s M H 0 m c X V v d D s s J n F 1 b 3 Q 7 U 2 V j d G l v b j E v U H V y Y 2 h h c 2 U g U H J p Y 2 U g Q 2 F s Y 3 V s Y X R v c i B 1 c G R h d G U g N i 0 2 L T I w M j U v Q X V 0 b 1 J l b W 9 2 Z W R D b 2 x 1 b W 5 z M S 5 7 Q 2 9 s d W 1 u M S 4 y L D F 9 J n F 1 b 3 Q 7 X S w m c X V v d D t D b 2 x 1 b W 5 D b 3 V u d C Z x d W 9 0 O z o y L C Z x d W 9 0 O 0 t l e U N v b H V t b k 5 h b W V z J n F 1 b 3 Q 7 O l t d L C Z x d W 9 0 O 0 N v b H V t b k l k Z W 5 0 a X R p Z X M m c X V v d D s 6 W y Z x d W 9 0 O 1 N l Y 3 R p b 2 4 x L 1 B 1 c m N o Y X N l I F B y a W N l I E N h b G N 1 b G F 0 b 3 I g d X B k Y X R l I D Y t N i 0 y M D I 1 L 0 F 1 d G 9 S Z W 1 v d m V k Q 2 9 s d W 1 u c z E u e 0 N v b H V t b j E u M S w w f S Z x d W 9 0 O y w m c X V v d D t T Z W N 0 a W 9 u M S 9 Q d X J j a G F z Z S B Q c m l j Z S B D Y W x j d W x h d G 9 y I H V w Z G F 0 Z S A 2 L T Y t M j A y N S 9 B d X R v U m V t b 3 Z l Z E N v b H V t b n M x L n t D b 2 x 1 b W 4 x L j I s M X 0 m c X V v d D t d L C Z x d W 9 0 O 1 J l b G F 0 a W 9 u c 2 h p c E l u Z m 8 m c X V v d D s 6 W 1 1 9 I i A v P j w v U 3 R h Y m x l R W 5 0 c m l l c z 4 8 L 0 l 0 Z W 0 + P E l 0 Z W 0 + P E l 0 Z W 1 M b 2 N h d G l v b j 4 8 S X R l b V R 5 c G U + R m 9 y b X V s Y T w v S X R l b V R 5 c G U + P E l 0 Z W 1 Q Y X R o P l N l Y 3 R p b 2 4 x L 1 B 1 c m N o Y X N l J T I w U H J p Y 2 U l M j B D Y W x j d W x h d G 9 y J T I w d X B k Y X R l J T I w N i 0 2 L T I w M j U v U 2 9 1 c m N l P C 9 J d G V t U G F 0 a D 4 8 L 0 l 0 Z W 1 M b 2 N h d G l v b j 4 8 U 3 R h Y m x l R W 5 0 c m l l c y A v P j w v S X R l b T 4 8 S X R l b T 4 8 S X R l b U x v Y 2 F 0 a W 9 u P j x J d G V t V H l w Z T 5 G b 3 J t d W x h P C 9 J d G V t V H l w Z T 4 8 S X R l b V B h d G g + U 2 V j d G l v b j E v U H V y Y 2 h h c 2 U l M j B Q c m l j Z S U y M E N h b G N 1 b G F 0 b 3 I l M j B 1 c G R h d G U l M j A 2 L T Y t M j A y N S 9 T c G x p d C U y M E N v b H V t b i U y M G J 5 J T I w R G V s a W 1 p d G V y P C 9 J d G V t U G F 0 a D 4 8 L 0 l 0 Z W 1 M b 2 N h d G l v b j 4 8 U 3 R h Y m x l R W 5 0 c m l l c y A v P j w v S X R l b T 4 8 S X R l b T 4 8 S X R l b U x v Y 2 F 0 a W 9 u P j x J d G V t V H l w Z T 5 G b 3 J t d W x h P C 9 J d G V t V H l w Z T 4 8 S X R l b V B h d G g + U 2 V j d G l v b j E v U H V y Y 2 h h c 2 U l M j B Q c m l j Z S U y M E N h b G N 1 b G F 0 b 3 I l M j B 1 c G R h d G U l M j A 2 L T Y t M j A y N S 9 D a G F u Z 2 V k J T I w V H l w Z T w v S X R l b V B h d G g + P C 9 J d G V t T G 9 j Y X R p b 2 4 + P F N 0 Y W J s Z U V u d H J p Z X M g L z 4 8 L 0 l 0 Z W 0 + P C 9 J d G V t c z 4 8 L 0 x v Y 2 F s U G F j a 2 F n Z U 1 l d G F k Y X R h R m l s Z T 4 W A A A A U E s F B g A A A A A A A A A A A A A A A A A A A A A A A C Y B A A A B A A A A 0 I y d 3 w E V 0 R G M e g D A T 8 K X 6 w E A A A C 0 W r 8 L z g F 5 R a Q b f + Q T e l A G A A A A A A I A A A A A A B B m A A A A A Q A A I A A A A K q 5 M G 0 S a 4 m 5 V F f A 6 n H p d A y e b q U g 9 X L 0 8 t n i j x e 4 G J O H A A A A A A 6 A A A A A A g A A I A A A A I i B r g o Q f G q h b l e V i 0 Z L 6 + l 0 o I J v q w f 8 7 D U p d r d e m X K / U A A A A P L O f p L L m z 1 H 7 k C g P Q 5 5 v B l x E w U x D V 2 M 2 O 0 3 D k e i R F N j 3 1 c Z d i k w Z T i v F F r D x k G U L J W H k p m t 6 o R E x F o D h P C j N c q V y y H x S s R u b f O I G f a t O t L C Q A A A A P o O S r M T R K Y u g I G S Y z Q I F U f Z 6 4 W k y q v e a M Y X g E c K w 7 5 + B X G N T s 8 w J l o 0 n f T l w Z i m R w 7 v l b k j L B N U R 6 k h x + 3 p z 9 g = < / D a t a M a s h u p > 
</file>

<file path=customXml/itemProps1.xml><?xml version="1.0" encoding="utf-8"?>
<ds:datastoreItem xmlns:ds="http://schemas.openxmlformats.org/officeDocument/2006/customXml" ds:itemID="{85A8039A-3DF4-4BA7-8863-692F370D97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Calculator</vt:lpstr>
      <vt:lpstr>Municipal Inputs</vt:lpstr>
      <vt:lpstr>Purchase Price Calculator updat</vt:lpstr>
    </vt:vector>
  </TitlesOfParts>
  <Company>State of Rhode Island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Isaacs-Falbel, Adam (EOH)</dc:creator>
  <cp:lastModifiedBy>Clausius, Sarah (EOH)</cp:lastModifiedBy>
  <dcterms:created xsi:type="dcterms:W3CDTF">2025-12-16T14:54:47Z</dcterms:created>
  <dcterms:modified xsi:type="dcterms:W3CDTF">2026-01-21T16:50:29Z</dcterms:modified>
</cp:coreProperties>
</file>